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690" tabRatio="599" activeTab="8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<sst xmlns="http://schemas.openxmlformats.org/spreadsheetml/2006/main" count="593" uniqueCount="337">
  <si>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</si>
  <si>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</si>
  <si>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</si>
  <si>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</si>
  <si>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</si>
  <si>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</si>
  <si>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 xml:space="preserve">  средств федерального бюджета</t>
  </si>
  <si>
    <t>%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</si>
  <si>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</si>
  <si>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</si>
  <si>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</si>
  <si>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</si>
  <si>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С</t>
    </r>
    <r>
      <rPr>
        <sz val="12"/>
        <rFont val="Arial Cyr"/>
        <family val="2"/>
      </rPr>
      <t>: Добыча полезных ископаемых</t>
    </r>
  </si>
  <si>
    <t>Обрабатывающие производства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</si>
  <si>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D</t>
    </r>
    <r>
      <rPr>
        <sz val="12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</si>
  <si>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DA</t>
    </r>
    <r>
      <rPr>
        <sz val="12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</si>
  <si>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DB</t>
    </r>
    <r>
      <rPr>
        <sz val="12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</si>
  <si>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DC</t>
    </r>
    <r>
      <rPr>
        <sz val="12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</si>
  <si>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DD</t>
    </r>
    <r>
      <rPr>
        <sz val="12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</si>
  <si>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DE</t>
    </r>
    <r>
      <rPr>
        <sz val="12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</si>
  <si>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DF</t>
    </r>
    <r>
      <rPr>
        <sz val="12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</si>
  <si>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DG</t>
    </r>
    <r>
      <rPr>
        <sz val="12"/>
        <rFont val="Arial Cyr"/>
        <family val="2"/>
      </rPr>
      <t>: Химическое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</si>
  <si>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DH</t>
    </r>
    <r>
      <rPr>
        <sz val="12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</si>
  <si>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DI</t>
    </r>
    <r>
      <rPr>
        <sz val="12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</si>
  <si>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DJ</t>
    </r>
    <r>
      <rPr>
        <sz val="12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</si>
  <si>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DK</t>
    </r>
    <r>
      <rPr>
        <sz val="12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</si>
  <si>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DL</t>
    </r>
    <r>
      <rPr>
        <sz val="12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</si>
  <si>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DM</t>
    </r>
    <r>
      <rPr>
        <sz val="12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</si>
  <si>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Подраздел DN</t>
    </r>
    <r>
      <rPr>
        <sz val="12"/>
        <rFont val="Arial Cyr"/>
        <family val="2"/>
      </rPr>
      <t>: Прочие производства</t>
    </r>
  </si>
  <si>
    <t>Производство и распределение электроэнергии, газа и воды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</si>
  <si>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2"/>
        <rFont val="Arial Cyr"/>
        <family val="2"/>
      </rPr>
      <t>Раздел E</t>
    </r>
    <r>
      <rPr>
        <sz val="12"/>
        <rFont val="Arial Cyr"/>
        <family val="2"/>
      </rPr>
      <t>: Производство и распределение электроэнергии, газа и воды</t>
    </r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</si>
  <si>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</si>
  <si>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</si>
  <si>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</si>
  <si>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</si>
  <si>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</si>
  <si>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</si>
  <si>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</si>
  <si>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</si>
  <si>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</si>
  <si>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</si>
  <si>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</si>
  <si>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</si>
  <si>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</si>
  <si>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</si>
  <si>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</si>
  <si>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</si>
  <si>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</si>
  <si>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</si>
  <si>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</si>
  <si>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</si>
  <si>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</si>
  <si>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</si>
  <si>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</si>
  <si>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</si>
  <si>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</si>
  <si>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</si>
  <si>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</si>
  <si>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</si>
  <si>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</si>
  <si>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</si>
  <si>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</si>
  <si>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</si>
  <si>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</si>
  <si>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</si>
  <si>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</si>
  <si>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</si>
  <si>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</si>
  <si>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</si>
  <si>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</si>
  <si>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</si>
  <si>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</si>
  <si>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</si>
  <si>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</si>
  <si>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</si>
  <si>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</si>
  <si>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</si>
  <si>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</si>
  <si>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</si>
  <si>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</si>
  <si>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</si>
  <si>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</si>
  <si>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</si>
  <si>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</si>
  <si>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</si>
  <si>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</si>
  <si>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</si>
  <si>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</si>
  <si>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</si>
  <si>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</si>
  <si>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</si>
  <si>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</si>
  <si>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</si>
  <si>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</si>
  <si>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</si>
  <si>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</si>
  <si>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</si>
  <si>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</si>
  <si>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</si>
  <si>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</si>
  <si>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</si>
  <si>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</si>
  <si>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</si>
  <si>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</si>
  <si>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</si>
  <si>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</si>
  <si>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</si>
  <si>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</si>
  <si>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</si>
  <si>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</si>
  <si>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</si>
  <si>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</si>
  <si>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</si>
  <si>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</si>
  <si>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</si>
  <si>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</si>
  <si>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</si>
  <si>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</si>
  <si>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</si>
  <si>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</si>
  <si>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</si>
  <si>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</si>
  <si>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</si>
  <si>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</si>
  <si>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</si>
  <si>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</si>
  <si>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</si>
  <si>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</si>
  <si>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</si>
  <si>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</si>
  <si>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</si>
  <si>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</si>
  <si>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</si>
  <si>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</si>
  <si>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</si>
  <si>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</si>
  <si>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</si>
  <si>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</si>
  <si>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</si>
  <si>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</si>
  <si>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</si>
  <si>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</si>
  <si>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</si>
  <si>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</si>
  <si>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</si>
  <si>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</si>
  <si>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</si>
  <si>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</si>
  <si>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Налоговые доходы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</si>
  <si>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</si>
  <si>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</si>
  <si>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</si>
  <si>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</si>
  <si>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</si>
  <si>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</si>
  <si>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</si>
  <si>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</si>
  <si>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</si>
  <si>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</si>
  <si>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Налоги, сборы и регулярные платежи  за пользование природными  ресурсами -                 всего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</si>
  <si>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</si>
  <si>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</si>
  <si>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</si>
  <si>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</si>
  <si>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</si>
  <si>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Неналоговые доходы -всего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</si>
  <si>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</si>
  <si>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</si>
  <si>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</si>
  <si>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</si>
  <si>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</si>
  <si>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</si>
  <si>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из них  на инвестиции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</si>
  <si>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</si>
  <si>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</si>
  <si>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</si>
  <si>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</si>
  <si>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</si>
  <si>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</si>
  <si>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</si>
  <si>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</si>
  <si>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</si>
  <si>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</si>
  <si>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</si>
  <si>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</si>
  <si>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</si>
  <si>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</si>
  <si>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образование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</si>
  <si>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</si>
  <si>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</si>
  <si>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</si>
  <si>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</si>
  <si>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</si>
  <si>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</si>
  <si>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</si>
  <si>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</si>
  <si>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</si>
  <si>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</si>
  <si>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</si>
  <si>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</si>
  <si>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 xml:space="preserve"> Объем платных услуг населению 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</si>
  <si>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</si>
  <si>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</si>
  <si>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</si>
  <si>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</si>
  <si>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</si>
  <si>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</si>
  <si>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</si>
  <si>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</si>
  <si>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</si>
  <si>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</si>
  <si>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 xml:space="preserve">  средств бюджета муниципального образования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</si>
  <si>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</si>
  <si>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</si>
  <si>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</si>
  <si>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</si>
  <si>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</si>
  <si>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</si>
  <si>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</si>
  <si>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</si>
  <si>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</si>
  <si>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</si>
  <si>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</si>
  <si>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</si>
  <si>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</si>
  <si>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</si>
  <si>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 xml:space="preserve"> млн.руб.</t>
  </si>
  <si>
    <t>чел.</t>
  </si>
  <si>
    <t>в сельскохозяйственных организациях</t>
  </si>
  <si>
    <t>Численность занятых в экономике (среднегодовая)</t>
  </si>
  <si>
    <t xml:space="preserve">  млн. рублей</t>
  </si>
  <si>
    <t>Создание новых  рабочих мест,   всего</t>
  </si>
  <si>
    <t xml:space="preserve">                 в том числе:</t>
  </si>
  <si>
    <t>Общая площадь жилых помещений, приходящаяся на 1 жителя                       (на конец года)</t>
  </si>
  <si>
    <t xml:space="preserve"> - дошкольные учреждения</t>
  </si>
  <si>
    <t xml:space="preserve"> - общеобразовательные школы</t>
  </si>
  <si>
    <t xml:space="preserve"> - больницы</t>
  </si>
  <si>
    <t xml:space="preserve"> - амбулаторно-поликлинические учреждения</t>
  </si>
  <si>
    <t xml:space="preserve"> тыс.кв.м    общ.пл.</t>
  </si>
  <si>
    <t>средств областного бюджета</t>
  </si>
  <si>
    <t xml:space="preserve">           в том числе за счет:</t>
  </si>
  <si>
    <t>ед. / мест</t>
  </si>
  <si>
    <t xml:space="preserve">    ед. / пос.            в смену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</si>
  <si>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</si>
  <si>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</si>
  <si>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</si>
  <si>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</si>
  <si>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</si>
  <si>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</si>
  <si>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</si>
  <si>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Количество вакансий, заявленных предприятиями, в  центры занятости населения  (на конец года)</t>
  </si>
  <si>
    <t>измере-ния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</si>
  <si>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</si>
  <si>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</si>
  <si>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</si>
  <si>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</si>
  <si>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</si>
  <si>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</si>
  <si>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</si>
  <si>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</si>
  <si>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</si>
  <si>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   -  врачами</t>
  </si>
  <si>
    <t>чел. на 10 тыс. населения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</si>
  <si>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</si>
  <si>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</si>
  <si>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</si>
  <si>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</si>
  <si>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</si>
  <si>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</si>
  <si>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</si>
  <si>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</si>
  <si>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</si>
  <si>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</si>
  <si>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</si>
  <si>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</si>
  <si>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</si>
  <si>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</si>
  <si>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t>чел.                     на 1000 населения</t>
  </si>
  <si>
    <t xml:space="preserve">Число родившихся, всего </t>
  </si>
  <si>
    <t xml:space="preserve">чел. </t>
  </si>
  <si>
    <t xml:space="preserve">Число умерших, всего </t>
  </si>
  <si>
    <t xml:space="preserve"> из них на реализацию федеральных целевых программ, подпрограмм или непрограммной части</t>
  </si>
  <si>
    <t xml:space="preserve">Среднемесячная номинальная начисленная заработная плата на 1 работника </t>
  </si>
  <si>
    <t>системы цен (динамики индексов цен и индексов-дефляторов цен).</t>
  </si>
  <si>
    <t>отчет</t>
  </si>
  <si>
    <t>оценка</t>
  </si>
  <si>
    <t>Расходы</t>
  </si>
  <si>
    <t xml:space="preserve">    - амбулаторно-поликлиническими учреждениями,    </t>
  </si>
  <si>
    <t xml:space="preserve">    в том числе дневными стационарами</t>
  </si>
  <si>
    <t xml:space="preserve">   -  стационарными учреждениями социального обслуживания  престарелых и инвалидов (взрослых и детей)</t>
  </si>
  <si>
    <t xml:space="preserve">   -  средним медицинским персоналом </t>
  </si>
  <si>
    <t xml:space="preserve">   - общедоступными библиотеками</t>
  </si>
  <si>
    <t xml:space="preserve">   - учреждениями культурно-досугового типа </t>
  </si>
  <si>
    <t>Единицы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</si>
  <si>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</si>
  <si>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</si>
  <si>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</si>
  <si>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  из них:</t>
  </si>
  <si>
    <t>Среднесписочная численность работников (по крупным и средним организациям)</t>
  </si>
  <si>
    <t xml:space="preserve">    - среднего профессионального образования</t>
  </si>
  <si>
    <t xml:space="preserve">ОСНОВНЫЕ ПОКАЗАТЕЛИ ПРОГНОЗА </t>
  </si>
  <si>
    <t>СОЦИАЛЬНО-ЭКОНОМИЧЕСКОГО РАЗВИТИЯ</t>
  </si>
  <si>
    <t>- сельское хозяйство, охота, лесное хозяйство</t>
  </si>
  <si>
    <t>-добыча полезных ископаемых</t>
  </si>
  <si>
    <t>-обрабатывающие производства</t>
  </si>
  <si>
    <t>- производство и распределение электроэнергии, газа и воды</t>
  </si>
  <si>
    <t>-оптовая и розничная торговля,ремонт автотранспортных средств, мотоциклов, бытовых изделий и предметов личного пользования</t>
  </si>
  <si>
    <t>-транспорт и связь</t>
  </si>
  <si>
    <t>-операции снедвижимым имуществом, аренда и предоставление услуг</t>
  </si>
  <si>
    <t>-государственное управление и обеспечение военной безопасности, обязательное социальное обеспечение</t>
  </si>
  <si>
    <t>-образование</t>
  </si>
  <si>
    <t>-здравоохранение и предоставление социальных услуг</t>
  </si>
  <si>
    <t xml:space="preserve"> - предоставление прочих коммунальных, социальных и персональных услуг</t>
  </si>
  <si>
    <t>человек</t>
  </si>
  <si>
    <t>-производство и распределение электроэнергии, газа, воды</t>
  </si>
  <si>
    <t>-гостиницы и рестораны</t>
  </si>
  <si>
    <t>-финансовая деятельность</t>
  </si>
  <si>
    <t xml:space="preserve"> - фельдшерско-акушерский пункт</t>
  </si>
  <si>
    <t xml:space="preserve"> - автомобильный</t>
  </si>
  <si>
    <t>Сельское хозяйство, охота и лесное хозяйство</t>
  </si>
  <si>
    <r>
      <t>Объем отгруженных товаров собственного производства, выполненных работ и услуг собственными силами -</t>
    </r>
    <r>
      <rPr>
        <b/>
        <sz val="12"/>
        <rFont val="Arial Cyr"/>
        <family val="0"/>
      </rPr>
      <t xml:space="preserve"> Раздел</t>
    </r>
    <r>
      <rPr>
        <b/>
        <sz val="12"/>
        <rFont val="Arial Cyr"/>
        <family val="2"/>
      </rPr>
      <t xml:space="preserve"> А</t>
    </r>
    <r>
      <rPr>
        <sz val="12"/>
        <rFont val="Arial Cyr"/>
        <family val="2"/>
      </rPr>
      <t xml:space="preserve">: Сельское хозяйство, охота и лесное хозяйство. </t>
    </r>
    <r>
      <rPr>
        <b/>
        <sz val="12"/>
        <rFont val="Arial Cyr"/>
        <family val="0"/>
      </rPr>
      <t>Подраздел АВ</t>
    </r>
    <r>
      <rPr>
        <sz val="12"/>
        <rFont val="Arial Cyr"/>
        <family val="2"/>
      </rPr>
      <t>: Лесное хозяйство и предоставление услуг в этой области.</t>
    </r>
  </si>
  <si>
    <t>- дорожное хозяйство, благоустройство</t>
  </si>
  <si>
    <t xml:space="preserve">  жилищное строительство</t>
  </si>
  <si>
    <t xml:space="preserve"> - прочие</t>
  </si>
  <si>
    <t>ВИННИЦКОГО СЕЛЬСКОГО ПОСЕЛЕНИЯ</t>
  </si>
  <si>
    <t>ПОДПОРОЖСКОГО МУНИЦИПАЛЬНОГО РАЙОНА</t>
  </si>
  <si>
    <t>ЛЕНИНГРАДСКОЙ ОБЛАСТИ</t>
  </si>
  <si>
    <t>Безвозмездные поступления</t>
  </si>
  <si>
    <t>тыс.чел.</t>
  </si>
  <si>
    <t>мест на 100 детей в возрасте 1-6 лет</t>
  </si>
  <si>
    <t>чел. на 3,5 тыс. населения</t>
  </si>
  <si>
    <t xml:space="preserve"> мест на 10 чел. населения</t>
  </si>
  <si>
    <t>ед. на 3,5 тыс. населения.</t>
  </si>
  <si>
    <t>ед. на 3,5 тыс.населения</t>
  </si>
  <si>
    <t xml:space="preserve"> на 2018 год и на плановый период 2019 и 2020 годов</t>
  </si>
  <si>
    <t>2017 год</t>
  </si>
  <si>
    <t>Приложение 1 к постановлению Администрации МО "Винницкое сельское поселение Подпорожского мунициипального района Ленинградской области                   №291   от 10.11.2017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</si>
</sst>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  <numFmt numFmtId="185" formatCode="0.000"/>
    <numFmt numFmtId="186" formatCode="0.00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haroni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1"/>
      <color indexed="26"/>
      <name val="Arial Cyr"/>
      <family val="2"/>
    </font>
    <font>
      <sz val="12"/>
      <color indexed="26"/>
      <name val="Arial Cyr"/>
      <family val="2"/>
    </font>
    <font>
      <i/>
      <sz val="11"/>
      <color indexed="2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 vertical="justify"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0" fontId="4" fillId="24" borderId="0" xfId="0" applyFont="1" applyFill="1" applyBorder="1" applyAlignment="1" applyProtection="1">
      <alignment vertical="center" wrapText="1"/>
      <protection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4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9" fillId="0" borderId="29" xfId="0" applyFont="1" applyFill="1" applyBorder="1" applyAlignment="1" applyProtection="1">
      <alignment horizontal="left" vertical="center" wrapText="1" indent="1"/>
      <protection/>
    </xf>
    <xf numFmtId="0" fontId="9" fillId="0" borderId="29" xfId="0" applyFont="1" applyFill="1" applyBorder="1" applyAlignment="1" applyProtection="1">
      <alignment horizontal="left" wrapText="1" indent="1"/>
      <protection/>
    </xf>
    <xf numFmtId="0" fontId="9" fillId="0" borderId="29" xfId="0" applyFont="1" applyFill="1" applyBorder="1" applyAlignment="1" applyProtection="1">
      <alignment horizontal="left" vertical="center" wrapText="1" indent="2"/>
      <protection/>
    </xf>
    <xf numFmtId="0" fontId="9" fillId="0" borderId="30" xfId="0" applyFont="1" applyFill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quotePrefix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8" xfId="0" applyBorder="1" applyAlignment="1">
      <alignment/>
    </xf>
    <xf numFmtId="0" fontId="4" fillId="24" borderId="33" xfId="0" applyFont="1" applyFill="1" applyBorder="1" applyAlignment="1" applyProtection="1">
      <alignment horizontal="left" vertical="center" wrapText="1"/>
      <protection/>
    </xf>
    <xf numFmtId="0" fontId="5" fillId="24" borderId="33" xfId="0" applyFont="1" applyFill="1" applyBorder="1" applyAlignment="1" applyProtection="1">
      <alignment horizontal="left" vertical="center" wrapText="1"/>
      <protection/>
    </xf>
    <xf numFmtId="0" fontId="4" fillId="25" borderId="33" xfId="0" applyFont="1" applyFill="1" applyBorder="1" applyAlignment="1" applyProtection="1">
      <alignment horizontal="left" vertical="center" wrapText="1"/>
      <protection/>
    </xf>
    <xf numFmtId="0" fontId="5" fillId="25" borderId="33" xfId="0" applyFont="1" applyFill="1" applyBorder="1" applyAlignment="1" applyProtection="1">
      <alignment horizontal="left" vertical="center" wrapText="1"/>
      <protection/>
    </xf>
    <xf numFmtId="0" fontId="4" fillId="24" borderId="33" xfId="0" applyFont="1" applyFill="1" applyBorder="1" applyAlignment="1" applyProtection="1">
      <alignment/>
      <protection/>
    </xf>
    <xf numFmtId="0" fontId="4" fillId="24" borderId="34" xfId="0" applyFont="1" applyFill="1" applyBorder="1" applyAlignment="1" applyProtection="1">
      <alignment horizontal="left" vertical="center" wrapText="1"/>
      <protection/>
    </xf>
    <xf numFmtId="0" fontId="4" fillId="24" borderId="32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1" fillId="0" borderId="0" xfId="0" applyFont="1" applyAlignment="1">
      <alignment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42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17" xfId="0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0" fillId="0" borderId="0" xfId="0" applyAlignment="1">
      <alignment vertical="top" wrapText="1"/>
    </xf>
    <xf numFmtId="0" fontId="5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Alignment="1">
      <alignment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35" xfId="0" applyFont="1" applyBorder="1" applyAlignment="1" quotePrefix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4" fillId="0" borderId="29" xfId="0" applyFont="1" applyFill="1" applyBorder="1" applyAlignment="1" applyProtection="1">
      <alignment horizontal="left" vertical="top" wrapText="1"/>
      <protection/>
    </xf>
    <xf numFmtId="0" fontId="4" fillId="0" borderId="16" xfId="0" applyFont="1" applyBorder="1" applyAlignment="1">
      <alignment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4" fillId="0" borderId="24" xfId="0" applyFont="1" applyBorder="1" applyAlignment="1" quotePrefix="1">
      <alignment horizontal="left" vertical="top" wrapText="1"/>
    </xf>
    <xf numFmtId="0" fontId="4" fillId="0" borderId="29" xfId="0" applyFont="1" applyBorder="1" applyAlignment="1" quotePrefix="1">
      <alignment horizontal="left" vertical="top" wrapText="1"/>
    </xf>
    <xf numFmtId="0" fontId="4" fillId="0" borderId="23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8" fillId="0" borderId="47" xfId="0" applyFont="1" applyBorder="1" applyAlignment="1">
      <alignment horizontal="center" vertical="top" wrapText="1"/>
    </xf>
    <xf numFmtId="0" fontId="0" fillId="0" borderId="4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4" fillId="0" borderId="22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top" wrapText="1"/>
    </xf>
    <xf numFmtId="0" fontId="8" fillId="24" borderId="33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Border="1" applyAlignment="1">
      <alignment horizontal="center" vertical="justify"/>
    </xf>
    <xf numFmtId="0" fontId="4" fillId="0" borderId="35" xfId="0" applyFont="1" applyBorder="1" applyAlignment="1">
      <alignment/>
    </xf>
    <xf numFmtId="0" fontId="5" fillId="0" borderId="32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49" fontId="4" fillId="0" borderId="32" xfId="0" applyNumberFormat="1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4" fillId="0" borderId="21" xfId="0" applyFont="1" applyBorder="1" applyAlignment="1" quotePrefix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0" fontId="4" fillId="0" borderId="34" xfId="0" applyFont="1" applyBorder="1" applyAlignment="1">
      <alignment horizontal="center" vertical="top" wrapText="1"/>
    </xf>
    <xf numFmtId="0" fontId="0" fillId="0" borderId="42" xfId="0" applyBorder="1" applyAlignment="1">
      <alignment vertical="top" wrapText="1"/>
    </xf>
    <xf numFmtId="0" fontId="4" fillId="0" borderId="49" xfId="0" applyFont="1" applyBorder="1" applyAlignment="1">
      <alignment vertical="top" wrapText="1"/>
    </xf>
    <xf numFmtId="0" fontId="4" fillId="24" borderId="21" xfId="0" applyFont="1" applyFill="1" applyBorder="1" applyAlignment="1" applyProtection="1">
      <alignment horizontal="left" vertical="top" wrapText="1"/>
      <protection/>
    </xf>
    <xf numFmtId="0" fontId="4" fillId="24" borderId="22" xfId="0" applyFont="1" applyFill="1" applyBorder="1" applyAlignment="1" applyProtection="1">
      <alignment horizontal="left" vertical="top" wrapText="1"/>
      <protection/>
    </xf>
    <xf numFmtId="0" fontId="4" fillId="0" borderId="35" xfId="0" applyFont="1" applyBorder="1" applyAlignment="1" quotePrefix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/>
    </xf>
    <xf numFmtId="0" fontId="5" fillId="0" borderId="3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5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0" fontId="5" fillId="0" borderId="5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30" xfId="0" applyFont="1" applyBorder="1" applyAlignment="1" quotePrefix="1">
      <alignment horizontal="left" vertical="top" wrapText="1"/>
    </xf>
    <xf numFmtId="0" fontId="4" fillId="0" borderId="26" xfId="0" applyFont="1" applyBorder="1" applyAlignment="1">
      <alignment vertical="top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9" fontId="4" fillId="0" borderId="21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180" fontId="4" fillId="0" borderId="20" xfId="0" applyNumberFormat="1" applyFont="1" applyBorder="1" applyAlignment="1">
      <alignment/>
    </xf>
    <xf numFmtId="180" fontId="4" fillId="0" borderId="21" xfId="0" applyNumberFormat="1" applyFont="1" applyBorder="1" applyAlignment="1">
      <alignment/>
    </xf>
    <xf numFmtId="180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23" xfId="0" applyNumberFormat="1" applyFont="1" applyBorder="1" applyAlignment="1">
      <alignment/>
    </xf>
    <xf numFmtId="180" fontId="4" fillId="0" borderId="33" xfId="0" applyNumberFormat="1" applyFont="1" applyBorder="1" applyAlignment="1">
      <alignment/>
    </xf>
    <xf numFmtId="180" fontId="4" fillId="0" borderId="3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180" fontId="4" fillId="0" borderId="16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0" fontId="0" fillId="0" borderId="3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22" xfId="0" applyBorder="1" applyAlignment="1">
      <alignment vertical="top"/>
    </xf>
    <xf numFmtId="180" fontId="0" fillId="0" borderId="33" xfId="0" applyNumberFormat="1" applyBorder="1" applyAlignment="1">
      <alignment vertical="top"/>
    </xf>
    <xf numFmtId="0" fontId="5" fillId="0" borderId="5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top"/>
    </xf>
    <xf numFmtId="180" fontId="4" fillId="0" borderId="16" xfId="0" applyNumberFormat="1" applyFont="1" applyBorder="1" applyAlignment="1">
      <alignment vertical="top"/>
    </xf>
    <xf numFmtId="180" fontId="4" fillId="0" borderId="21" xfId="0" applyNumberFormat="1" applyFont="1" applyBorder="1" applyAlignment="1">
      <alignment vertical="top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180" fontId="4" fillId="0" borderId="22" xfId="0" applyNumberFormat="1" applyFont="1" applyBorder="1" applyAlignment="1">
      <alignment vertical="top"/>
    </xf>
    <xf numFmtId="180" fontId="4" fillId="0" borderId="21" xfId="0" applyNumberFormat="1" applyFont="1" applyBorder="1" applyAlignment="1">
      <alignment vertical="center"/>
    </xf>
    <xf numFmtId="0" fontId="4" fillId="0" borderId="48" xfId="0" applyFont="1" applyBorder="1" applyAlignment="1">
      <alignment vertical="top" wrapText="1"/>
    </xf>
    <xf numFmtId="0" fontId="4" fillId="0" borderId="29" xfId="0" applyFont="1" applyFill="1" applyBorder="1" applyAlignment="1" applyProtection="1">
      <alignment horizontal="left" vertical="center" wrapText="1" indent="1"/>
      <protection/>
    </xf>
    <xf numFmtId="0" fontId="4" fillId="0" borderId="47" xfId="0" applyFont="1" applyBorder="1" applyAlignment="1" quotePrefix="1">
      <alignment horizontal="left"/>
    </xf>
    <xf numFmtId="0" fontId="4" fillId="0" borderId="56" xfId="0" applyFont="1" applyBorder="1" applyAlignment="1">
      <alignment horizontal="center" vertical="justify"/>
    </xf>
    <xf numFmtId="0" fontId="4" fillId="0" borderId="21" xfId="0" applyFont="1" applyBorder="1" applyAlignment="1" quotePrefix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35" xfId="0" applyFont="1" applyBorder="1" applyAlignment="1" quotePrefix="1">
      <alignment horizontal="left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top" wrapText="1"/>
    </xf>
    <xf numFmtId="0" fontId="4" fillId="0" borderId="5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/>
    </xf>
    <xf numFmtId="180" fontId="4" fillId="0" borderId="2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1" xfId="0" applyFont="1" applyBorder="1" applyAlignment="1">
      <alignment/>
    </xf>
    <xf numFmtId="0" fontId="4" fillId="0" borderId="55" xfId="0" applyFont="1" applyBorder="1" applyAlignment="1">
      <alignment vertical="top"/>
    </xf>
    <xf numFmtId="180" fontId="4" fillId="0" borderId="55" xfId="0" applyNumberFormat="1" applyFont="1" applyBorder="1" applyAlignment="1">
      <alignment vertical="top"/>
    </xf>
    <xf numFmtId="0" fontId="4" fillId="0" borderId="33" xfId="0" applyFont="1" applyBorder="1" applyAlignment="1">
      <alignment vertical="top"/>
    </xf>
    <xf numFmtId="180" fontId="4" fillId="0" borderId="33" xfId="0" applyNumberFormat="1" applyFont="1" applyBorder="1" applyAlignment="1">
      <alignment vertical="top"/>
    </xf>
    <xf numFmtId="0" fontId="9" fillId="0" borderId="33" xfId="0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vertical="top" wrapText="1"/>
    </xf>
    <xf numFmtId="2" fontId="4" fillId="0" borderId="21" xfId="0" applyNumberFormat="1" applyFont="1" applyBorder="1" applyAlignment="1">
      <alignment/>
    </xf>
    <xf numFmtId="180" fontId="4" fillId="0" borderId="19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17" fillId="0" borderId="28" xfId="0" applyFont="1" applyBorder="1" applyAlignment="1">
      <alignment wrapText="1"/>
    </xf>
    <xf numFmtId="180" fontId="17" fillId="0" borderId="20" xfId="0" applyNumberFormat="1" applyFont="1" applyBorder="1" applyAlignment="1">
      <alignment/>
    </xf>
    <xf numFmtId="180" fontId="17" fillId="0" borderId="32" xfId="0" applyNumberFormat="1" applyFont="1" applyBorder="1" applyAlignment="1">
      <alignment/>
    </xf>
    <xf numFmtId="0" fontId="18" fillId="0" borderId="28" xfId="0" applyFont="1" applyBorder="1" applyAlignment="1">
      <alignment vertical="top" wrapText="1"/>
    </xf>
    <xf numFmtId="0" fontId="18" fillId="0" borderId="17" xfId="0" applyFont="1" applyBorder="1" applyAlignment="1">
      <alignment/>
    </xf>
    <xf numFmtId="180" fontId="19" fillId="0" borderId="17" xfId="0" applyNumberFormat="1" applyFont="1" applyBorder="1" applyAlignment="1">
      <alignment/>
    </xf>
    <xf numFmtId="0" fontId="4" fillId="0" borderId="55" xfId="0" applyFont="1" applyBorder="1" applyAlignment="1">
      <alignment/>
    </xf>
    <xf numFmtId="0" fontId="9" fillId="0" borderId="3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justify"/>
    </xf>
    <xf numFmtId="0" fontId="4" fillId="0" borderId="38" xfId="0" applyFont="1" applyBorder="1" applyAlignment="1">
      <alignment horizontal="center"/>
    </xf>
    <xf numFmtId="0" fontId="5" fillId="24" borderId="32" xfId="0" applyFont="1" applyFill="1" applyBorder="1" applyAlignment="1" applyProtection="1">
      <alignment horizontal="left" vertical="center" wrapText="1"/>
      <protection/>
    </xf>
    <xf numFmtId="0" fontId="4" fillId="25" borderId="23" xfId="0" applyFont="1" applyFill="1" applyBorder="1" applyAlignment="1" applyProtection="1">
      <alignment horizontal="left" vertical="center" wrapText="1"/>
      <protection/>
    </xf>
    <xf numFmtId="0" fontId="5" fillId="24" borderId="33" xfId="0" applyFont="1" applyFill="1" applyBorder="1" applyAlignment="1" applyProtection="1">
      <alignment horizontal="left" vertical="center" wrapText="1"/>
      <protection/>
    </xf>
    <xf numFmtId="180" fontId="0" fillId="0" borderId="33" xfId="0" applyNumberFormat="1" applyBorder="1" applyAlignment="1">
      <alignment/>
    </xf>
    <xf numFmtId="180" fontId="0" fillId="0" borderId="21" xfId="0" applyNumberFormat="1" applyBorder="1" applyAlignment="1">
      <alignment/>
    </xf>
    <xf numFmtId="2" fontId="4" fillId="0" borderId="22" xfId="0" applyNumberFormat="1" applyFont="1" applyBorder="1" applyAlignment="1">
      <alignment vertical="top" wrapText="1"/>
    </xf>
    <xf numFmtId="1" fontId="0" fillId="0" borderId="33" xfId="0" applyNumberFormat="1" applyBorder="1" applyAlignment="1">
      <alignment vertical="top"/>
    </xf>
    <xf numFmtId="2" fontId="4" fillId="0" borderId="16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0" fillId="0" borderId="2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80" fontId="4" fillId="0" borderId="52" xfId="0" applyNumberFormat="1" applyFont="1" applyBorder="1" applyAlignment="1">
      <alignment/>
    </xf>
    <xf numFmtId="180" fontId="4" fillId="0" borderId="20" xfId="0" applyNumberFormat="1" applyFont="1" applyBorder="1" applyAlignment="1">
      <alignment vertical="top"/>
    </xf>
    <xf numFmtId="180" fontId="4" fillId="0" borderId="52" xfId="0" applyNumberFormat="1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 (2)" xfId="60"/>
    <cellStyle name="Тысячи_Лист1 (2)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selection activeCell="A39" sqref="A39:I39"/>
    </sheetView>
  </sheetViews>
  <sheetFormatPr defaultColWidth="9.00390625" defaultRowHeight="12.75"/>
  <cols>
    <col min="1" max="16384" width="9.125" style="109" customWidth="1"/>
  </cols>
  <sheetData>
    <row r="1" spans="7:9" ht="115.5" customHeight="1">
      <c r="G1" s="308" t="s">
        <v>336</v>
      </c>
      <c r="H1" s="309"/>
      <c r="I1" s="309"/>
    </row>
    <row r="2" spans="7:9" ht="15" customHeight="1">
      <c r="G2" s="271"/>
      <c r="H2" s="271"/>
      <c r="I2" s="271"/>
    </row>
    <row r="3" spans="7:9" ht="15" customHeight="1">
      <c r="G3" s="271"/>
      <c r="H3" s="271"/>
      <c r="I3" s="271"/>
    </row>
    <row r="11" spans="1:9" ht="15.75">
      <c r="A11" s="305" t="s">
        <v>300</v>
      </c>
      <c r="B11" s="305"/>
      <c r="C11" s="305"/>
      <c r="D11" s="305"/>
      <c r="E11" s="305"/>
      <c r="F11" s="305"/>
      <c r="G11" s="305"/>
      <c r="H11" s="305"/>
      <c r="I11" s="305"/>
    </row>
    <row r="12" spans="1:9" ht="15.75">
      <c r="A12" s="200"/>
      <c r="B12" s="200"/>
      <c r="C12" s="200"/>
      <c r="D12" s="200"/>
      <c r="E12" s="200"/>
      <c r="F12" s="200"/>
      <c r="G12" s="200"/>
      <c r="H12" s="200"/>
      <c r="I12" s="200"/>
    </row>
    <row r="13" spans="1:9" ht="15.75">
      <c r="A13" s="305" t="s">
        <v>301</v>
      </c>
      <c r="B13" s="305"/>
      <c r="C13" s="305"/>
      <c r="D13" s="305"/>
      <c r="E13" s="305"/>
      <c r="F13" s="305"/>
      <c r="G13" s="305"/>
      <c r="H13" s="305"/>
      <c r="I13" s="305"/>
    </row>
    <row r="14" spans="1:9" ht="15.75">
      <c r="A14" s="201"/>
      <c r="B14" s="201"/>
      <c r="C14" s="201"/>
      <c r="D14" s="201"/>
      <c r="E14" s="201"/>
      <c r="F14" s="201"/>
      <c r="G14" s="201"/>
      <c r="H14" s="200"/>
      <c r="I14" s="200"/>
    </row>
    <row r="15" spans="1:9" ht="15.75">
      <c r="A15" s="305" t="s">
        <v>324</v>
      </c>
      <c r="B15" s="305"/>
      <c r="C15" s="305"/>
      <c r="D15" s="305"/>
      <c r="E15" s="305"/>
      <c r="F15" s="305"/>
      <c r="G15" s="305"/>
      <c r="H15" s="305"/>
      <c r="I15" s="305"/>
    </row>
    <row r="16" spans="1:9" ht="15.75">
      <c r="A16" s="201"/>
      <c r="B16" s="201"/>
      <c r="C16" s="201"/>
      <c r="D16" s="201"/>
      <c r="E16" s="201"/>
      <c r="F16" s="201"/>
      <c r="G16" s="201"/>
      <c r="H16" s="200"/>
      <c r="I16" s="200"/>
    </row>
    <row r="17" spans="1:9" ht="15.75">
      <c r="A17" s="305" t="s">
        <v>325</v>
      </c>
      <c r="B17" s="305"/>
      <c r="C17" s="305"/>
      <c r="D17" s="305"/>
      <c r="E17" s="305"/>
      <c r="F17" s="305"/>
      <c r="G17" s="305"/>
      <c r="H17" s="305"/>
      <c r="I17" s="305"/>
    </row>
    <row r="18" spans="1:9" ht="15">
      <c r="A18" s="199"/>
      <c r="B18" s="199"/>
      <c r="C18" s="199"/>
      <c r="D18" s="199"/>
      <c r="E18" s="199"/>
      <c r="F18" s="199"/>
      <c r="G18" s="199"/>
      <c r="H18" s="199"/>
      <c r="I18" s="199"/>
    </row>
    <row r="19" spans="1:9" ht="15.75">
      <c r="A19" s="199"/>
      <c r="B19" s="305" t="s">
        <v>326</v>
      </c>
      <c r="C19" s="307"/>
      <c r="D19" s="307"/>
      <c r="E19" s="307"/>
      <c r="F19" s="307"/>
      <c r="G19" s="307"/>
      <c r="H19" s="307"/>
      <c r="I19" s="307"/>
    </row>
    <row r="20" spans="1:9" ht="20.25">
      <c r="A20" s="306" t="s">
        <v>334</v>
      </c>
      <c r="B20" s="306"/>
      <c r="C20" s="306"/>
      <c r="D20" s="306"/>
      <c r="E20" s="306"/>
      <c r="F20" s="306"/>
      <c r="G20" s="306"/>
      <c r="H20" s="306"/>
      <c r="I20" s="306"/>
    </row>
    <row r="21" spans="1:9" ht="15">
      <c r="A21" s="199"/>
      <c r="B21" s="199"/>
      <c r="C21" s="199"/>
      <c r="D21" s="199"/>
      <c r="E21" s="199"/>
      <c r="F21" s="199"/>
      <c r="G21" s="199"/>
      <c r="H21" s="199"/>
      <c r="I21" s="199"/>
    </row>
    <row r="22" spans="1:9" ht="15">
      <c r="A22" s="199"/>
      <c r="B22" s="199"/>
      <c r="C22" s="199"/>
      <c r="D22" s="199"/>
      <c r="E22" s="199"/>
      <c r="F22" s="199"/>
      <c r="G22" s="199"/>
      <c r="H22" s="199"/>
      <c r="I22" s="199"/>
    </row>
    <row r="23" spans="1:9" ht="15">
      <c r="A23" s="199"/>
      <c r="B23" s="199"/>
      <c r="C23" s="199"/>
      <c r="D23" s="199"/>
      <c r="E23" s="199"/>
      <c r="F23" s="199"/>
      <c r="G23" s="199"/>
      <c r="H23" s="199"/>
      <c r="I23" s="199"/>
    </row>
    <row r="24" spans="1:9" ht="15">
      <c r="A24" s="199"/>
      <c r="B24" s="199"/>
      <c r="C24" s="199"/>
      <c r="D24" s="199"/>
      <c r="E24" s="199"/>
      <c r="F24" s="199"/>
      <c r="G24" s="199"/>
      <c r="H24" s="199"/>
      <c r="I24" s="199"/>
    </row>
    <row r="25" spans="1:9" ht="15">
      <c r="A25" s="199"/>
      <c r="B25" s="199"/>
      <c r="C25" s="199"/>
      <c r="D25" s="199"/>
      <c r="E25" s="199"/>
      <c r="F25" s="199"/>
      <c r="G25" s="199"/>
      <c r="H25" s="199"/>
      <c r="I25" s="199"/>
    </row>
    <row r="26" spans="1:9" ht="15">
      <c r="A26" s="199"/>
      <c r="B26" s="199"/>
      <c r="C26" s="199"/>
      <c r="D26" s="199"/>
      <c r="E26" s="199"/>
      <c r="F26" s="199"/>
      <c r="G26" s="199"/>
      <c r="H26" s="199"/>
      <c r="I26" s="199"/>
    </row>
    <row r="27" spans="1:9" ht="15">
      <c r="A27" s="199"/>
      <c r="B27" s="199"/>
      <c r="C27" s="199"/>
      <c r="D27" s="199"/>
      <c r="E27" s="199"/>
      <c r="F27" s="199"/>
      <c r="G27" s="199"/>
      <c r="H27" s="199"/>
      <c r="I27" s="199"/>
    </row>
    <row r="28" spans="1:9" ht="15">
      <c r="A28" s="199"/>
      <c r="B28" s="199"/>
      <c r="C28" s="199"/>
      <c r="D28" s="199"/>
      <c r="E28" s="199"/>
      <c r="F28" s="199"/>
      <c r="G28" s="199"/>
      <c r="H28" s="199"/>
      <c r="I28" s="199"/>
    </row>
    <row r="29" spans="1:9" ht="15">
      <c r="A29" s="199"/>
      <c r="B29" s="199"/>
      <c r="C29" s="199"/>
      <c r="D29" s="199"/>
      <c r="E29" s="199"/>
      <c r="F29" s="199"/>
      <c r="G29" s="199"/>
      <c r="H29" s="199"/>
      <c r="I29" s="199"/>
    </row>
    <row r="30" spans="1:9" ht="15">
      <c r="A30" s="199"/>
      <c r="B30" s="199"/>
      <c r="C30" s="199"/>
      <c r="D30" s="199"/>
      <c r="E30" s="199"/>
      <c r="F30" s="199"/>
      <c r="G30" s="199"/>
      <c r="H30" s="199"/>
      <c r="I30" s="199"/>
    </row>
    <row r="31" spans="1:9" ht="15">
      <c r="A31" s="199"/>
      <c r="B31" s="199"/>
      <c r="C31" s="199"/>
      <c r="D31" s="199"/>
      <c r="E31" s="199"/>
      <c r="F31" s="199"/>
      <c r="G31" s="199"/>
      <c r="H31" s="199"/>
      <c r="I31" s="199"/>
    </row>
    <row r="32" spans="1:9" ht="15">
      <c r="A32" s="199"/>
      <c r="B32" s="199"/>
      <c r="C32" s="199"/>
      <c r="D32" s="199"/>
      <c r="E32" s="199"/>
      <c r="F32" s="199"/>
      <c r="G32" s="199"/>
      <c r="H32" s="199"/>
      <c r="I32" s="199"/>
    </row>
    <row r="33" spans="1:9" ht="15">
      <c r="A33" s="199"/>
      <c r="B33" s="199"/>
      <c r="C33" s="199"/>
      <c r="D33" s="199"/>
      <c r="E33" s="199"/>
      <c r="F33" s="199"/>
      <c r="G33" s="199"/>
      <c r="H33" s="199"/>
      <c r="I33" s="199"/>
    </row>
    <row r="34" spans="1:9" ht="15">
      <c r="A34" s="199"/>
      <c r="B34" s="199"/>
      <c r="C34" s="199"/>
      <c r="D34" s="199"/>
      <c r="E34" s="199"/>
      <c r="F34" s="199"/>
      <c r="G34" s="199"/>
      <c r="H34" s="199"/>
      <c r="I34" s="199"/>
    </row>
    <row r="35" spans="1:9" ht="15">
      <c r="A35" s="199"/>
      <c r="B35" s="199"/>
      <c r="C35" s="199"/>
      <c r="D35" s="199"/>
      <c r="E35" s="199"/>
      <c r="F35" s="199"/>
      <c r="G35" s="199"/>
      <c r="H35" s="199"/>
      <c r="I35" s="199"/>
    </row>
    <row r="36" spans="1:9" ht="15.75">
      <c r="A36" s="304"/>
      <c r="B36" s="304"/>
      <c r="C36" s="304"/>
      <c r="D36" s="304"/>
      <c r="E36" s="304"/>
      <c r="F36" s="304"/>
      <c r="G36" s="304"/>
      <c r="H36" s="304"/>
      <c r="I36" s="304"/>
    </row>
    <row r="37" spans="1:9" ht="15.75">
      <c r="A37" s="304"/>
      <c r="B37" s="304"/>
      <c r="C37" s="304"/>
      <c r="D37" s="304"/>
      <c r="E37" s="304"/>
      <c r="F37" s="304"/>
      <c r="G37" s="304"/>
      <c r="H37" s="304"/>
      <c r="I37" s="304"/>
    </row>
    <row r="38" spans="1:9" ht="15.75">
      <c r="A38" s="304"/>
      <c r="B38" s="304"/>
      <c r="C38" s="304"/>
      <c r="D38" s="304"/>
      <c r="E38" s="304"/>
      <c r="F38" s="304"/>
      <c r="G38" s="304"/>
      <c r="H38" s="304"/>
      <c r="I38" s="304"/>
    </row>
    <row r="39" spans="1:9" ht="15.75">
      <c r="A39" s="304" t="s">
        <v>335</v>
      </c>
      <c r="B39" s="304"/>
      <c r="C39" s="304"/>
      <c r="D39" s="304"/>
      <c r="E39" s="304"/>
      <c r="F39" s="304"/>
      <c r="G39" s="304"/>
      <c r="H39" s="304"/>
      <c r="I39" s="304"/>
    </row>
    <row r="40" spans="1:9" ht="15.75">
      <c r="A40" s="200"/>
      <c r="B40" s="200"/>
      <c r="C40" s="200"/>
      <c r="D40" s="200"/>
      <c r="E40" s="200"/>
      <c r="F40" s="200"/>
      <c r="G40" s="200"/>
      <c r="H40" s="200"/>
      <c r="I40" s="200"/>
    </row>
  </sheetData>
  <sheetProtection/>
  <mergeCells count="11">
    <mergeCell ref="G1:I1"/>
    <mergeCell ref="A36:I36"/>
    <mergeCell ref="A37:I37"/>
    <mergeCell ref="A38:I38"/>
    <mergeCell ref="A39:I39"/>
    <mergeCell ref="A11:I11"/>
    <mergeCell ref="A13:I13"/>
    <mergeCell ref="A15:I15"/>
    <mergeCell ref="A17:I17"/>
    <mergeCell ref="A20:I20"/>
    <mergeCell ref="B19:I19"/>
  </mergeCells>
  <printOptions/>
  <pageMargins left="0.7480314960629921" right="0.7480314960629921" top="0.7874015748031497" bottom="0.7874015748031497" header="0" footer="0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view="pageBreakPreview" zoomScaleNormal="75" zoomScaleSheetLayoutView="100" zoomScalePageLayoutView="0" workbookViewId="0" topLeftCell="A1">
      <selection activeCell="A40" sqref="A40"/>
    </sheetView>
  </sheetViews>
  <sheetFormatPr defaultColWidth="9.00390625" defaultRowHeight="12.75"/>
  <cols>
    <col min="1" max="1" width="44.00390625" style="0" customWidth="1"/>
    <col min="2" max="2" width="19.00390625" style="0" customWidth="1"/>
    <col min="3" max="4" width="11.75390625" style="1" customWidth="1"/>
    <col min="5" max="7" width="11.75390625" style="0" customWidth="1"/>
  </cols>
  <sheetData>
    <row r="1" spans="1:7" ht="15.75" thickBot="1">
      <c r="A1" s="1"/>
      <c r="B1" s="1"/>
      <c r="E1" s="1"/>
      <c r="F1" s="1"/>
      <c r="G1" s="3"/>
    </row>
    <row r="2" spans="1:7" ht="16.5" thickBot="1">
      <c r="A2" s="66" t="s">
        <v>0</v>
      </c>
      <c r="B2" s="73" t="s">
        <v>8</v>
      </c>
      <c r="C2" s="193" t="s">
        <v>284</v>
      </c>
      <c r="D2" s="193" t="s">
        <v>285</v>
      </c>
      <c r="E2" s="310" t="s">
        <v>2</v>
      </c>
      <c r="F2" s="311"/>
      <c r="G2" s="312"/>
    </row>
    <row r="3" spans="1:7" ht="16.5" thickBot="1">
      <c r="A3" s="69"/>
      <c r="B3" s="74" t="s">
        <v>9</v>
      </c>
      <c r="C3" s="113">
        <v>2016</v>
      </c>
      <c r="D3" s="70">
        <v>2017</v>
      </c>
      <c r="E3" s="114">
        <v>2018</v>
      </c>
      <c r="F3" s="70">
        <v>2019</v>
      </c>
      <c r="G3" s="70">
        <v>2020</v>
      </c>
    </row>
    <row r="4" spans="1:7" ht="15">
      <c r="A4" s="157"/>
      <c r="B4" s="101"/>
      <c r="C4" s="4"/>
      <c r="D4" s="4"/>
      <c r="E4" s="21"/>
      <c r="F4" s="4"/>
      <c r="G4" s="21"/>
    </row>
    <row r="5" spans="1:7" ht="31.5">
      <c r="A5" s="158" t="s">
        <v>134</v>
      </c>
      <c r="B5" s="159"/>
      <c r="C5" s="30"/>
      <c r="D5" s="30"/>
      <c r="E5" s="30"/>
      <c r="F5" s="30"/>
      <c r="G5" s="30"/>
    </row>
    <row r="6" spans="1:7" ht="0.75" customHeight="1">
      <c r="A6" s="160"/>
      <c r="B6" s="161"/>
      <c r="C6" s="35"/>
      <c r="D6" s="35"/>
      <c r="E6" s="35"/>
      <c r="F6" s="35"/>
      <c r="G6" s="35"/>
    </row>
    <row r="7" spans="1:7" ht="45">
      <c r="A7" s="162" t="s">
        <v>252</v>
      </c>
      <c r="B7" s="163" t="s">
        <v>238</v>
      </c>
      <c r="C7" s="236">
        <v>2.52</v>
      </c>
      <c r="D7" s="263">
        <v>1.78</v>
      </c>
      <c r="E7" s="263">
        <v>0</v>
      </c>
      <c r="F7" s="236">
        <v>0</v>
      </c>
      <c r="G7" s="264">
        <v>0</v>
      </c>
    </row>
    <row r="8" spans="1:7" ht="15">
      <c r="A8" s="127" t="s">
        <v>240</v>
      </c>
      <c r="B8" s="164"/>
      <c r="C8" s="87"/>
      <c r="D8" s="87"/>
      <c r="E8" s="35"/>
      <c r="F8" s="87"/>
      <c r="G8" s="35"/>
    </row>
    <row r="9" spans="1:7" ht="30">
      <c r="A9" s="105" t="s">
        <v>6</v>
      </c>
      <c r="B9" s="165" t="s">
        <v>238</v>
      </c>
      <c r="C9" s="30">
        <v>1.469</v>
      </c>
      <c r="D9" s="87">
        <v>1.0371</v>
      </c>
      <c r="E9" s="87">
        <v>0</v>
      </c>
      <c r="F9" s="87">
        <v>0</v>
      </c>
      <c r="G9" s="30">
        <v>0</v>
      </c>
    </row>
    <row r="10" spans="1:7" ht="30">
      <c r="A10" s="105" t="s">
        <v>239</v>
      </c>
      <c r="B10" s="165" t="s">
        <v>238</v>
      </c>
      <c r="C10" s="35">
        <v>0.5243</v>
      </c>
      <c r="D10" s="87">
        <v>0.3702</v>
      </c>
      <c r="E10" s="87">
        <v>0</v>
      </c>
      <c r="F10" s="87">
        <v>0</v>
      </c>
      <c r="G10" s="35">
        <v>0</v>
      </c>
    </row>
    <row r="11" spans="1:7" ht="30">
      <c r="A11" s="128" t="s">
        <v>211</v>
      </c>
      <c r="B11" s="165" t="s">
        <v>238</v>
      </c>
      <c r="C11" s="35">
        <v>0.4267</v>
      </c>
      <c r="D11" s="87">
        <v>0.3727</v>
      </c>
      <c r="E11" s="87">
        <v>0</v>
      </c>
      <c r="F11" s="87">
        <v>0</v>
      </c>
      <c r="G11" s="35">
        <v>0</v>
      </c>
    </row>
    <row r="12" spans="1:7" ht="45">
      <c r="A12" s="127" t="s">
        <v>135</v>
      </c>
      <c r="B12" s="165" t="s">
        <v>238</v>
      </c>
      <c r="C12" s="265">
        <v>0</v>
      </c>
      <c r="D12" s="265">
        <v>0</v>
      </c>
      <c r="E12" s="231">
        <v>0</v>
      </c>
      <c r="F12" s="231">
        <v>0</v>
      </c>
      <c r="G12" s="231">
        <v>0</v>
      </c>
    </row>
    <row r="13" spans="1:7" ht="45">
      <c r="A13" s="127" t="s">
        <v>233</v>
      </c>
      <c r="B13" s="116" t="s">
        <v>243</v>
      </c>
      <c r="C13" s="229">
        <v>26.5</v>
      </c>
      <c r="D13" s="266">
        <v>27.4</v>
      </c>
      <c r="E13" s="266">
        <v>27.4</v>
      </c>
      <c r="F13" s="229">
        <v>28.5</v>
      </c>
      <c r="G13" s="229">
        <v>28.5</v>
      </c>
    </row>
    <row r="14" spans="1:7" ht="45">
      <c r="A14" s="127" t="s">
        <v>253</v>
      </c>
      <c r="B14" s="116" t="s">
        <v>7</v>
      </c>
      <c r="C14" s="266">
        <v>95</v>
      </c>
      <c r="D14" s="231">
        <v>96</v>
      </c>
      <c r="E14" s="266">
        <v>96.5</v>
      </c>
      <c r="F14" s="231">
        <v>96.5</v>
      </c>
      <c r="G14" s="231">
        <v>96.5</v>
      </c>
    </row>
    <row r="15" spans="1:8" ht="52.5" customHeight="1">
      <c r="A15" s="128" t="s">
        <v>216</v>
      </c>
      <c r="B15" s="164"/>
      <c r="C15" s="285">
        <v>0</v>
      </c>
      <c r="D15" s="285">
        <v>0</v>
      </c>
      <c r="E15" s="286">
        <v>0</v>
      </c>
      <c r="F15" s="285">
        <v>0</v>
      </c>
      <c r="G15" s="286">
        <v>0</v>
      </c>
      <c r="H15" s="1"/>
    </row>
    <row r="16" spans="1:8" ht="18" customHeight="1">
      <c r="A16" s="127" t="s">
        <v>234</v>
      </c>
      <c r="B16" s="116" t="s">
        <v>241</v>
      </c>
      <c r="C16" s="285">
        <v>0</v>
      </c>
      <c r="D16" s="285">
        <v>0</v>
      </c>
      <c r="E16" s="285">
        <v>0</v>
      </c>
      <c r="F16" s="285">
        <v>0</v>
      </c>
      <c r="G16" s="285">
        <v>0</v>
      </c>
      <c r="H16" s="1"/>
    </row>
    <row r="17" spans="1:8" ht="20.25" customHeight="1">
      <c r="A17" s="127" t="s">
        <v>235</v>
      </c>
      <c r="B17" s="116" t="s">
        <v>241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1"/>
    </row>
    <row r="18" spans="1:8" ht="18.75" customHeight="1">
      <c r="A18" s="127" t="s">
        <v>236</v>
      </c>
      <c r="B18" s="116" t="s">
        <v>241</v>
      </c>
      <c r="C18" s="285">
        <v>0</v>
      </c>
      <c r="D18" s="285">
        <v>0</v>
      </c>
      <c r="E18" s="285">
        <v>0</v>
      </c>
      <c r="F18" s="285">
        <v>0</v>
      </c>
      <c r="G18" s="285">
        <v>0</v>
      </c>
      <c r="H18" s="1"/>
    </row>
    <row r="19" spans="1:8" ht="30">
      <c r="A19" s="127" t="s">
        <v>237</v>
      </c>
      <c r="B19" s="116" t="s">
        <v>242</v>
      </c>
      <c r="C19" s="285">
        <v>0</v>
      </c>
      <c r="D19" s="285">
        <v>0</v>
      </c>
      <c r="E19" s="285">
        <v>0</v>
      </c>
      <c r="F19" s="285">
        <v>0</v>
      </c>
      <c r="G19" s="285">
        <v>0</v>
      </c>
      <c r="H19" s="1"/>
    </row>
    <row r="20" spans="1:8" ht="28.5" customHeight="1">
      <c r="A20" s="128" t="s">
        <v>317</v>
      </c>
      <c r="B20" s="116" t="s">
        <v>242</v>
      </c>
      <c r="C20" s="285">
        <v>0</v>
      </c>
      <c r="D20" s="285">
        <v>0</v>
      </c>
      <c r="E20" s="285">
        <v>0</v>
      </c>
      <c r="F20" s="285">
        <v>0</v>
      </c>
      <c r="G20" s="285">
        <v>0</v>
      </c>
      <c r="H20" s="1"/>
    </row>
    <row r="21" spans="1:8" ht="36.75" customHeight="1">
      <c r="A21" s="128" t="s">
        <v>128</v>
      </c>
      <c r="B21" s="116" t="s">
        <v>227</v>
      </c>
      <c r="C21" s="219">
        <v>75</v>
      </c>
      <c r="D21" s="219">
        <v>75</v>
      </c>
      <c r="E21" s="220">
        <v>75</v>
      </c>
      <c r="F21" s="219">
        <v>75</v>
      </c>
      <c r="G21" s="220">
        <v>75</v>
      </c>
      <c r="H21" s="1"/>
    </row>
    <row r="22" spans="1:8" ht="32.25" customHeight="1">
      <c r="A22" s="128" t="s">
        <v>127</v>
      </c>
      <c r="B22" s="116"/>
      <c r="C22" s="219">
        <v>209</v>
      </c>
      <c r="D22" s="220">
        <v>209</v>
      </c>
      <c r="E22" s="219">
        <v>212</v>
      </c>
      <c r="F22" s="220">
        <v>212</v>
      </c>
      <c r="G22" s="220">
        <v>212</v>
      </c>
      <c r="H22" s="1"/>
    </row>
    <row r="23" spans="1:8" ht="27" customHeight="1">
      <c r="A23" s="128" t="s">
        <v>254</v>
      </c>
      <c r="B23" s="116" t="s">
        <v>227</v>
      </c>
      <c r="C23" s="219">
        <v>209</v>
      </c>
      <c r="D23" s="220">
        <v>209</v>
      </c>
      <c r="E23" s="219">
        <v>212</v>
      </c>
      <c r="F23" s="220">
        <v>212</v>
      </c>
      <c r="G23" s="220">
        <v>212</v>
      </c>
      <c r="H23" s="1"/>
    </row>
    <row r="24" spans="1:8" ht="30.75" customHeight="1">
      <c r="A24" s="128" t="s">
        <v>255</v>
      </c>
      <c r="B24" s="116" t="s">
        <v>227</v>
      </c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1"/>
    </row>
    <row r="25" spans="1:8" ht="30.75" customHeight="1">
      <c r="A25" s="127" t="s">
        <v>299</v>
      </c>
      <c r="B25" s="116" t="s">
        <v>227</v>
      </c>
      <c r="C25" s="219">
        <v>0</v>
      </c>
      <c r="D25" s="219">
        <v>0</v>
      </c>
      <c r="E25" s="220">
        <v>0</v>
      </c>
      <c r="F25" s="219">
        <v>0</v>
      </c>
      <c r="G25" s="220">
        <v>0</v>
      </c>
      <c r="H25" s="1"/>
    </row>
    <row r="26" spans="1:8" ht="34.5" customHeight="1">
      <c r="A26" s="128" t="s">
        <v>256</v>
      </c>
      <c r="B26" s="116" t="s">
        <v>227</v>
      </c>
      <c r="C26" s="219">
        <v>0</v>
      </c>
      <c r="D26" s="219">
        <v>0</v>
      </c>
      <c r="E26" s="220">
        <v>0</v>
      </c>
      <c r="F26" s="219">
        <v>0</v>
      </c>
      <c r="G26" s="220">
        <v>0</v>
      </c>
      <c r="H26" s="1"/>
    </row>
    <row r="27" spans="1:8" ht="33" customHeight="1">
      <c r="A27" s="105" t="s">
        <v>223</v>
      </c>
      <c r="B27" s="116"/>
      <c r="C27" s="219">
        <v>0</v>
      </c>
      <c r="D27" s="219">
        <v>0</v>
      </c>
      <c r="E27" s="220">
        <v>0</v>
      </c>
      <c r="F27" s="219">
        <v>0</v>
      </c>
      <c r="G27" s="220">
        <v>0</v>
      </c>
      <c r="H27" s="1"/>
    </row>
    <row r="28" spans="1:8" ht="30.75" customHeight="1">
      <c r="A28" s="127" t="s">
        <v>257</v>
      </c>
      <c r="B28" s="116" t="s">
        <v>227</v>
      </c>
      <c r="C28" s="219">
        <v>0</v>
      </c>
      <c r="D28" s="219">
        <v>0</v>
      </c>
      <c r="E28" s="220">
        <v>0</v>
      </c>
      <c r="F28" s="219">
        <v>0</v>
      </c>
      <c r="G28" s="220">
        <v>0</v>
      </c>
      <c r="H28" s="1"/>
    </row>
    <row r="29" spans="1:8" ht="30.75" customHeight="1">
      <c r="A29" s="127" t="s">
        <v>258</v>
      </c>
      <c r="B29" s="116" t="s">
        <v>227</v>
      </c>
      <c r="C29" s="219">
        <v>0</v>
      </c>
      <c r="D29" s="219">
        <v>0</v>
      </c>
      <c r="E29" s="220">
        <v>0</v>
      </c>
      <c r="F29" s="219">
        <v>0</v>
      </c>
      <c r="G29" s="220">
        <v>0</v>
      </c>
      <c r="H29" s="1"/>
    </row>
    <row r="30" spans="1:8" ht="30.75" customHeight="1">
      <c r="A30" s="127" t="s">
        <v>198</v>
      </c>
      <c r="B30" s="166"/>
      <c r="C30" s="88"/>
      <c r="D30" s="88"/>
      <c r="E30" s="44"/>
      <c r="F30" s="88"/>
      <c r="G30" s="44"/>
      <c r="H30" s="1"/>
    </row>
    <row r="31" spans="1:8" ht="30.75" customHeight="1">
      <c r="A31" s="127" t="s">
        <v>259</v>
      </c>
      <c r="B31" s="116" t="s">
        <v>260</v>
      </c>
      <c r="C31" s="219">
        <v>0</v>
      </c>
      <c r="D31" s="219">
        <v>0</v>
      </c>
      <c r="E31" s="220">
        <v>0</v>
      </c>
      <c r="F31" s="219">
        <v>0</v>
      </c>
      <c r="G31" s="220">
        <v>0</v>
      </c>
      <c r="H31" s="1"/>
    </row>
    <row r="32" spans="1:8" ht="30.75" customHeight="1">
      <c r="A32" s="127" t="s">
        <v>287</v>
      </c>
      <c r="B32" s="116" t="s">
        <v>129</v>
      </c>
      <c r="C32" s="219">
        <v>50</v>
      </c>
      <c r="D32" s="219">
        <v>50</v>
      </c>
      <c r="E32" s="220">
        <v>50</v>
      </c>
      <c r="F32" s="219">
        <v>50</v>
      </c>
      <c r="G32" s="220">
        <v>50</v>
      </c>
      <c r="H32" s="1"/>
    </row>
    <row r="33" spans="1:8" ht="30" customHeight="1">
      <c r="A33" s="127" t="s">
        <v>288</v>
      </c>
      <c r="B33" s="116" t="s">
        <v>129</v>
      </c>
      <c r="C33" s="219">
        <v>0</v>
      </c>
      <c r="D33" s="219">
        <v>0</v>
      </c>
      <c r="E33" s="220">
        <v>0</v>
      </c>
      <c r="F33" s="219">
        <v>0</v>
      </c>
      <c r="G33" s="220">
        <v>0</v>
      </c>
      <c r="H33" s="1"/>
    </row>
    <row r="34" spans="1:8" ht="34.5" customHeight="1">
      <c r="A34" s="127" t="s">
        <v>261</v>
      </c>
      <c r="B34" s="116" t="s">
        <v>262</v>
      </c>
      <c r="C34" s="219">
        <v>0</v>
      </c>
      <c r="D34" s="219">
        <v>0</v>
      </c>
      <c r="E34" s="220">
        <v>0</v>
      </c>
      <c r="F34" s="219">
        <v>0</v>
      </c>
      <c r="G34" s="220">
        <v>0</v>
      </c>
      <c r="H34" s="1"/>
    </row>
    <row r="35" spans="1:8" ht="34.5" customHeight="1">
      <c r="A35" s="127" t="s">
        <v>290</v>
      </c>
      <c r="B35" s="116" t="s">
        <v>330</v>
      </c>
      <c r="C35" s="219">
        <v>20</v>
      </c>
      <c r="D35" s="219">
        <v>20</v>
      </c>
      <c r="E35" s="220">
        <v>20</v>
      </c>
      <c r="F35" s="219">
        <v>20</v>
      </c>
      <c r="G35" s="220">
        <v>20</v>
      </c>
      <c r="H35" s="1"/>
    </row>
    <row r="36" spans="1:8" ht="46.5" customHeight="1">
      <c r="A36" s="167" t="s">
        <v>289</v>
      </c>
      <c r="B36" s="116" t="s">
        <v>331</v>
      </c>
      <c r="C36" s="288">
        <v>10</v>
      </c>
      <c r="D36" s="219">
        <v>10</v>
      </c>
      <c r="E36" s="220">
        <v>10</v>
      </c>
      <c r="F36" s="219">
        <v>10</v>
      </c>
      <c r="G36" s="220">
        <v>10</v>
      </c>
      <c r="H36" s="1"/>
    </row>
    <row r="37" spans="1:8" ht="30">
      <c r="A37" s="127" t="s">
        <v>291</v>
      </c>
      <c r="B37" s="116" t="s">
        <v>332</v>
      </c>
      <c r="C37" s="223">
        <v>1</v>
      </c>
      <c r="D37" s="219">
        <v>1</v>
      </c>
      <c r="E37" s="220">
        <v>1</v>
      </c>
      <c r="F37" s="219">
        <v>1</v>
      </c>
      <c r="G37" s="220">
        <v>1</v>
      </c>
      <c r="H37" s="1"/>
    </row>
    <row r="38" spans="1:8" ht="30">
      <c r="A38" s="127" t="s">
        <v>292</v>
      </c>
      <c r="B38" s="116" t="s">
        <v>333</v>
      </c>
      <c r="C38" s="219">
        <v>1</v>
      </c>
      <c r="D38" s="219">
        <v>1</v>
      </c>
      <c r="E38" s="220">
        <v>1</v>
      </c>
      <c r="F38" s="219">
        <v>1</v>
      </c>
      <c r="G38" s="220">
        <v>1</v>
      </c>
      <c r="H38" s="1"/>
    </row>
    <row r="39" spans="1:8" ht="63" customHeight="1">
      <c r="A39" s="128" t="s">
        <v>263</v>
      </c>
      <c r="B39" s="116" t="s">
        <v>329</v>
      </c>
      <c r="C39" s="219">
        <v>100</v>
      </c>
      <c r="D39" s="219">
        <v>100</v>
      </c>
      <c r="E39" s="220">
        <v>100</v>
      </c>
      <c r="F39" s="219">
        <v>100</v>
      </c>
      <c r="G39" s="220">
        <v>100</v>
      </c>
      <c r="H39" s="1"/>
    </row>
    <row r="40" spans="1:8" ht="63" customHeight="1" thickBot="1">
      <c r="A40" s="168" t="s">
        <v>212</v>
      </c>
      <c r="B40" s="169" t="s">
        <v>7</v>
      </c>
      <c r="C40" s="221">
        <v>100</v>
      </c>
      <c r="D40" s="221">
        <v>100</v>
      </c>
      <c r="E40" s="222">
        <v>100</v>
      </c>
      <c r="F40" s="221">
        <v>100</v>
      </c>
      <c r="G40" s="222">
        <v>100</v>
      </c>
      <c r="H40" s="1"/>
    </row>
    <row r="41" spans="1:8" ht="15">
      <c r="A41" s="3"/>
      <c r="B41" s="3"/>
      <c r="E41" s="1"/>
      <c r="F41" s="1"/>
      <c r="H41" s="1"/>
    </row>
    <row r="42" spans="1:8" ht="15">
      <c r="A42" s="3"/>
      <c r="B42" s="3"/>
      <c r="E42" s="1"/>
      <c r="F42" s="1"/>
      <c r="G42" s="1"/>
      <c r="H42" s="1"/>
    </row>
    <row r="43" spans="1:8" ht="15">
      <c r="A43" s="3"/>
      <c r="B43" s="3"/>
      <c r="E43" s="1"/>
      <c r="F43" s="1"/>
      <c r="G43" s="1"/>
      <c r="H43" s="1"/>
    </row>
    <row r="44" spans="1:8" ht="15">
      <c r="A44" s="3"/>
      <c r="B44" s="3"/>
      <c r="E44" s="1"/>
      <c r="F44" s="1"/>
      <c r="G44" s="1"/>
      <c r="H44" s="1"/>
    </row>
    <row r="45" spans="1:8" ht="15">
      <c r="A45" s="3"/>
      <c r="B45" s="3"/>
      <c r="E45" s="1"/>
      <c r="F45" s="1"/>
      <c r="G45" s="1"/>
      <c r="H45" s="1"/>
    </row>
    <row r="46" spans="1:8" ht="15">
      <c r="A46" s="3"/>
      <c r="B46" s="3"/>
      <c r="E46" s="1"/>
      <c r="F46" s="1"/>
      <c r="G46" s="1"/>
      <c r="H46" s="1"/>
    </row>
    <row r="47" spans="1:8" ht="15">
      <c r="A47" s="3"/>
      <c r="B47" s="3"/>
      <c r="E47" s="1"/>
      <c r="F47" s="1"/>
      <c r="G47" s="1"/>
      <c r="H47" s="1"/>
    </row>
    <row r="48" spans="1:8" ht="15">
      <c r="A48" s="3"/>
      <c r="B48" s="3"/>
      <c r="E48" s="1"/>
      <c r="F48" s="1"/>
      <c r="G48" s="1"/>
      <c r="H48" s="1"/>
    </row>
    <row r="49" spans="1:8" ht="15">
      <c r="A49" s="3"/>
      <c r="B49" s="3"/>
      <c r="E49" s="1"/>
      <c r="F49" s="1"/>
      <c r="G49" s="1"/>
      <c r="H49" s="1"/>
    </row>
    <row r="50" spans="1:8" ht="15">
      <c r="A50" s="3"/>
      <c r="B50" s="3"/>
      <c r="E50" s="1"/>
      <c r="F50" s="1"/>
      <c r="G50" s="1"/>
      <c r="H50" s="1"/>
    </row>
    <row r="51" spans="1:8" ht="15">
      <c r="A51" s="3"/>
      <c r="B51" s="3"/>
      <c r="E51" s="1"/>
      <c r="F51" s="1"/>
      <c r="G51" s="1"/>
      <c r="H51" s="1"/>
    </row>
    <row r="52" spans="1:8" ht="15">
      <c r="A52" s="3"/>
      <c r="B52" s="3"/>
      <c r="E52" s="1"/>
      <c r="F52" s="1"/>
      <c r="G52" s="1"/>
      <c r="H52" s="1"/>
    </row>
    <row r="53" spans="1:8" ht="15">
      <c r="A53" s="3"/>
      <c r="B53" s="3"/>
      <c r="E53" s="1"/>
      <c r="F53" s="1"/>
      <c r="G53" s="1"/>
      <c r="H53" s="1"/>
    </row>
    <row r="54" spans="1:8" ht="15">
      <c r="A54" s="3"/>
      <c r="B54" s="3"/>
      <c r="E54" s="1"/>
      <c r="F54" s="1"/>
      <c r="G54" s="1"/>
      <c r="H54" s="1"/>
    </row>
    <row r="55" spans="1:8" ht="15">
      <c r="A55" s="3"/>
      <c r="B55" s="3"/>
      <c r="E55" s="1"/>
      <c r="F55" s="1"/>
      <c r="G55" s="1"/>
      <c r="H55" s="1"/>
    </row>
    <row r="56" spans="1:8" ht="15">
      <c r="A56" s="3"/>
      <c r="B56" s="3"/>
      <c r="E56" s="1"/>
      <c r="F56" s="1"/>
      <c r="G56" s="1"/>
      <c r="H56" s="1"/>
    </row>
    <row r="57" spans="1:8" ht="15">
      <c r="A57" s="3"/>
      <c r="B57" s="3"/>
      <c r="E57" s="1"/>
      <c r="F57" s="1"/>
      <c r="G57" s="1"/>
      <c r="H57" s="1"/>
    </row>
    <row r="58" spans="1:8" ht="15">
      <c r="A58" s="3"/>
      <c r="B58" s="3"/>
      <c r="E58" s="1"/>
      <c r="F58" s="1"/>
      <c r="G58" s="1"/>
      <c r="H58" s="1"/>
    </row>
    <row r="59" spans="1:8" ht="15">
      <c r="A59" s="3"/>
      <c r="B59" s="3"/>
      <c r="E59" s="1"/>
      <c r="F59" s="1"/>
      <c r="G59" s="1"/>
      <c r="H59" s="1"/>
    </row>
    <row r="60" spans="1:8" ht="15">
      <c r="A60" s="3"/>
      <c r="B60" s="3"/>
      <c r="E60" s="1"/>
      <c r="F60" s="1"/>
      <c r="G60" s="1"/>
      <c r="H60" s="1"/>
    </row>
    <row r="61" spans="1:8" ht="15">
      <c r="A61" s="3"/>
      <c r="B61" s="3"/>
      <c r="E61" s="1"/>
      <c r="F61" s="1"/>
      <c r="G61" s="1"/>
      <c r="H61" s="1"/>
    </row>
    <row r="62" spans="1:8" ht="15">
      <c r="A62" s="3"/>
      <c r="B62" s="3"/>
      <c r="E62" s="1"/>
      <c r="F62" s="1"/>
      <c r="G62" s="1"/>
      <c r="H62" s="1"/>
    </row>
    <row r="63" spans="1:8" ht="12.75">
      <c r="A63" s="1"/>
      <c r="B63" s="1"/>
      <c r="E63" s="1"/>
      <c r="F63" s="1"/>
      <c r="G63" s="1"/>
      <c r="H63" s="1"/>
    </row>
    <row r="64" spans="1:8" ht="12.75">
      <c r="A64" s="1"/>
      <c r="B64" s="1"/>
      <c r="E64" s="1"/>
      <c r="F64" s="1"/>
      <c r="G64" s="1"/>
      <c r="H64" s="1"/>
    </row>
    <row r="65" spans="1:8" ht="12.75">
      <c r="A65" s="1"/>
      <c r="B65" s="1"/>
      <c r="E65" s="1"/>
      <c r="F65" s="1"/>
      <c r="G65" s="1"/>
      <c r="H65" s="1"/>
    </row>
    <row r="66" spans="1:8" ht="12.75">
      <c r="A66" s="1"/>
      <c r="B66" s="1"/>
      <c r="E66" s="1"/>
      <c r="F66" s="1"/>
      <c r="G66" s="1"/>
      <c r="H66" s="1"/>
    </row>
    <row r="67" spans="1:8" ht="12.75">
      <c r="A67" s="1"/>
      <c r="B67" s="1"/>
      <c r="E67" s="1"/>
      <c r="F67" s="1"/>
      <c r="G67" s="1"/>
      <c r="H67" s="1"/>
    </row>
  </sheetData>
  <sheetProtection/>
  <mergeCells count="1">
    <mergeCell ref="E2:G2"/>
  </mergeCells>
  <printOptions/>
  <pageMargins left="0.3937007874015748" right="0" top="0.5905511811023623" bottom="0.7874015748031497" header="0" footer="0"/>
  <pageSetup fitToHeight="2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5"/>
  <sheetViews>
    <sheetView zoomScale="75" zoomScaleNormal="75" zoomScaleSheetLayoutView="100" zoomScalePageLayoutView="0" workbookViewId="0" topLeftCell="A1">
      <selection activeCell="H29" sqref="H29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20.75390625" style="23" customWidth="1"/>
    <col min="4" max="5" width="10.875" style="0" customWidth="1"/>
    <col min="6" max="6" width="9.875" style="0" customWidth="1"/>
    <col min="7" max="7" width="11.125" style="0" customWidth="1"/>
    <col min="8" max="8" width="10.375" style="0" customWidth="1"/>
  </cols>
  <sheetData>
    <row r="1" ht="15.75" thickBot="1">
      <c r="H1" s="2"/>
    </row>
    <row r="2" spans="1:18" ht="16.5" thickBot="1">
      <c r="A2" s="66" t="s">
        <v>0</v>
      </c>
      <c r="B2" s="66" t="s">
        <v>1</v>
      </c>
      <c r="C2" s="67" t="s">
        <v>8</v>
      </c>
      <c r="D2" s="193" t="s">
        <v>284</v>
      </c>
      <c r="E2" s="193" t="s">
        <v>285</v>
      </c>
      <c r="F2" s="310" t="s">
        <v>2</v>
      </c>
      <c r="G2" s="311"/>
      <c r="H2" s="31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69"/>
      <c r="B3" s="69"/>
      <c r="C3" s="70" t="s">
        <v>9</v>
      </c>
      <c r="D3" s="113">
        <v>2016</v>
      </c>
      <c r="E3" s="70">
        <v>2017</v>
      </c>
      <c r="F3" s="114">
        <v>2018</v>
      </c>
      <c r="G3" s="70">
        <v>2019</v>
      </c>
      <c r="H3" s="70">
        <v>2020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3"/>
      <c r="C4" s="174"/>
      <c r="D4" s="21"/>
      <c r="E4" s="178"/>
      <c r="F4" s="21"/>
      <c r="G4" s="55"/>
      <c r="H4" s="21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" customHeight="1">
      <c r="A5" s="71" t="s">
        <v>194</v>
      </c>
      <c r="B5" s="3"/>
      <c r="C5" s="175"/>
      <c r="D5" s="30"/>
      <c r="E5" s="3"/>
      <c r="F5" s="30"/>
      <c r="G5" s="3"/>
      <c r="H5" s="3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 hidden="1">
      <c r="A6" s="71"/>
      <c r="B6" s="3"/>
      <c r="C6" s="175"/>
      <c r="D6" s="30"/>
      <c r="E6" s="3"/>
      <c r="F6" s="30"/>
      <c r="G6" s="3"/>
      <c r="H6" s="3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9.5" customHeight="1">
      <c r="A7" s="128" t="s">
        <v>217</v>
      </c>
      <c r="B7" s="171"/>
      <c r="C7" s="176" t="s">
        <v>218</v>
      </c>
      <c r="D7" s="229">
        <v>0</v>
      </c>
      <c r="E7" s="230">
        <v>0</v>
      </c>
      <c r="F7" s="231">
        <v>0</v>
      </c>
      <c r="G7" s="230">
        <v>0</v>
      </c>
      <c r="H7" s="231">
        <v>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30">
      <c r="A8" s="117" t="s">
        <v>213</v>
      </c>
      <c r="B8" s="138"/>
      <c r="C8" s="177" t="s">
        <v>45</v>
      </c>
      <c r="D8" s="34">
        <v>0</v>
      </c>
      <c r="E8" s="213">
        <v>0</v>
      </c>
      <c r="F8" s="204">
        <v>0</v>
      </c>
      <c r="G8" s="213">
        <v>0</v>
      </c>
      <c r="H8" s="204">
        <v>0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30">
      <c r="A9" s="125" t="s">
        <v>214</v>
      </c>
      <c r="B9" s="138"/>
      <c r="C9" s="177"/>
      <c r="D9" s="34"/>
      <c r="E9" s="14"/>
      <c r="F9" s="34"/>
      <c r="G9" s="14"/>
      <c r="H9" s="34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15">
      <c r="A10" s="117" t="s">
        <v>318</v>
      </c>
      <c r="B10" s="138"/>
      <c r="C10" s="177"/>
      <c r="D10" s="34">
        <v>0</v>
      </c>
      <c r="E10" s="213">
        <v>0</v>
      </c>
      <c r="F10" s="204">
        <v>0</v>
      </c>
      <c r="G10" s="213">
        <v>0</v>
      </c>
      <c r="H10" s="204">
        <v>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">
      <c r="A11" s="117" t="s">
        <v>131</v>
      </c>
      <c r="B11" s="138"/>
      <c r="C11" s="177"/>
      <c r="D11" s="34"/>
      <c r="E11" s="14"/>
      <c r="F11" s="34"/>
      <c r="G11" s="14"/>
      <c r="H11" s="34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30">
      <c r="A12" s="117" t="s">
        <v>272</v>
      </c>
      <c r="B12" s="136"/>
      <c r="C12" s="116" t="s">
        <v>197</v>
      </c>
      <c r="D12" s="35">
        <v>0</v>
      </c>
      <c r="E12" s="214">
        <v>0</v>
      </c>
      <c r="F12" s="205">
        <v>0</v>
      </c>
      <c r="G12" s="214">
        <v>0</v>
      </c>
      <c r="H12" s="205">
        <v>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30">
      <c r="A13" s="125" t="s">
        <v>214</v>
      </c>
      <c r="B13" s="136"/>
      <c r="C13" s="116"/>
      <c r="D13" s="35"/>
      <c r="E13" s="19"/>
      <c r="F13" s="35"/>
      <c r="G13" s="19"/>
      <c r="H13" s="35"/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18" customHeight="1">
      <c r="A14" s="117" t="s">
        <v>318</v>
      </c>
      <c r="B14" s="136"/>
      <c r="C14" s="116"/>
      <c r="D14" s="35">
        <v>0</v>
      </c>
      <c r="E14" s="214">
        <v>0</v>
      </c>
      <c r="F14" s="205">
        <v>0</v>
      </c>
      <c r="G14" s="214">
        <v>0</v>
      </c>
      <c r="H14" s="205">
        <v>0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5">
      <c r="A15" s="117" t="s">
        <v>131</v>
      </c>
      <c r="B15" s="136"/>
      <c r="C15" s="116"/>
      <c r="D15" s="35"/>
      <c r="E15" s="19"/>
      <c r="F15" s="35"/>
      <c r="G15" s="19"/>
      <c r="H15" s="35"/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8" ht="33.75" customHeight="1">
      <c r="A16" s="172" t="s">
        <v>219</v>
      </c>
      <c r="B16" s="148"/>
      <c r="C16" s="116" t="s">
        <v>195</v>
      </c>
      <c r="D16" s="232">
        <v>6.2</v>
      </c>
      <c r="E16" s="233">
        <v>6.3</v>
      </c>
      <c r="F16" s="232">
        <v>6.3</v>
      </c>
      <c r="G16" s="233">
        <v>6.3</v>
      </c>
      <c r="H16" s="232">
        <v>6.3</v>
      </c>
    </row>
    <row r="17" spans="1:8" ht="30.75" customHeight="1">
      <c r="A17" s="125" t="s">
        <v>214</v>
      </c>
      <c r="B17" s="148"/>
      <c r="C17" s="177"/>
      <c r="D17" s="44"/>
      <c r="E17" s="20"/>
      <c r="F17" s="44"/>
      <c r="G17" s="20"/>
      <c r="H17" s="44"/>
    </row>
    <row r="18" spans="1:8" ht="18" customHeight="1">
      <c r="A18" s="117" t="s">
        <v>318</v>
      </c>
      <c r="B18" s="148"/>
      <c r="C18" s="177"/>
      <c r="D18" s="232">
        <v>6.2</v>
      </c>
      <c r="E18" s="233">
        <v>6.3</v>
      </c>
      <c r="F18" s="232">
        <v>6.3</v>
      </c>
      <c r="G18" s="233">
        <v>6.3</v>
      </c>
      <c r="H18" s="232">
        <v>6.3</v>
      </c>
    </row>
    <row r="19" spans="1:8" ht="15" customHeight="1">
      <c r="A19" s="117" t="s">
        <v>131</v>
      </c>
      <c r="B19" s="148"/>
      <c r="C19" s="177"/>
      <c r="D19" s="44"/>
      <c r="E19" s="20"/>
      <c r="F19" s="44"/>
      <c r="G19" s="20"/>
      <c r="H19" s="44"/>
    </row>
    <row r="20" spans="1:8" ht="33.75" customHeight="1">
      <c r="A20" s="117" t="s">
        <v>220</v>
      </c>
      <c r="B20" s="148"/>
      <c r="C20" s="177" t="s">
        <v>196</v>
      </c>
      <c r="D20" s="234">
        <v>98.933</v>
      </c>
      <c r="E20" s="235">
        <v>98.933</v>
      </c>
      <c r="F20" s="234">
        <v>98.933</v>
      </c>
      <c r="G20" s="234">
        <v>98.933</v>
      </c>
      <c r="H20" s="234">
        <v>98.933</v>
      </c>
    </row>
    <row r="21" spans="1:8" ht="33.75" customHeight="1">
      <c r="A21" s="125" t="s">
        <v>214</v>
      </c>
      <c r="B21" s="148"/>
      <c r="C21" s="177"/>
      <c r="D21" s="44"/>
      <c r="E21" s="20"/>
      <c r="F21" s="44"/>
      <c r="G21" s="20"/>
      <c r="H21" s="44"/>
    </row>
    <row r="22" spans="1:8" ht="16.5" customHeight="1">
      <c r="A22" s="117" t="s">
        <v>318</v>
      </c>
      <c r="B22" s="148"/>
      <c r="C22" s="177"/>
      <c r="D22" s="234">
        <v>98.933</v>
      </c>
      <c r="E22" s="235">
        <v>98.933</v>
      </c>
      <c r="F22" s="234">
        <v>98.933</v>
      </c>
      <c r="G22" s="234">
        <v>98.933</v>
      </c>
      <c r="H22" s="234">
        <v>98.933</v>
      </c>
    </row>
    <row r="23" spans="1:8" ht="15.75" customHeight="1">
      <c r="A23" s="128" t="s">
        <v>131</v>
      </c>
      <c r="B23" s="148"/>
      <c r="C23" s="116"/>
      <c r="D23" s="44"/>
      <c r="E23" s="20"/>
      <c r="F23" s="44"/>
      <c r="G23" s="20"/>
      <c r="H23" s="44"/>
    </row>
    <row r="24" spans="1:8" ht="60">
      <c r="A24" s="172" t="s">
        <v>275</v>
      </c>
      <c r="B24" s="102"/>
      <c r="C24" s="177" t="s">
        <v>276</v>
      </c>
      <c r="D24" s="44">
        <v>0</v>
      </c>
      <c r="E24" s="13">
        <v>0</v>
      </c>
      <c r="F24" s="43">
        <v>0</v>
      </c>
      <c r="G24" s="13">
        <v>0</v>
      </c>
      <c r="H24" s="43">
        <v>0</v>
      </c>
    </row>
    <row r="25" spans="1:8" ht="45.75" thickBot="1">
      <c r="A25" s="173" t="s">
        <v>274</v>
      </c>
      <c r="B25" s="170"/>
      <c r="C25" s="154" t="s">
        <v>276</v>
      </c>
      <c r="D25" s="47">
        <v>0</v>
      </c>
      <c r="E25" s="41">
        <v>0</v>
      </c>
      <c r="F25" s="47">
        <v>0</v>
      </c>
      <c r="G25" s="41">
        <v>0</v>
      </c>
      <c r="H25" s="47">
        <v>0</v>
      </c>
    </row>
  </sheetData>
  <sheetProtection/>
  <mergeCells count="1">
    <mergeCell ref="F2:H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J17" sqref="J17"/>
    </sheetView>
  </sheetViews>
  <sheetFormatPr defaultColWidth="9.00390625" defaultRowHeight="12.75"/>
  <cols>
    <col min="1" max="1" width="45.375" style="0" customWidth="1"/>
    <col min="2" max="2" width="16.125" style="23" customWidth="1"/>
    <col min="3" max="3" width="10.625" style="0" customWidth="1"/>
    <col min="4" max="4" width="10.375" style="0" customWidth="1"/>
    <col min="5" max="6" width="11.00390625" style="0" customWidth="1"/>
    <col min="7" max="7" width="11.25390625" style="0" customWidth="1"/>
  </cols>
  <sheetData>
    <row r="1" spans="5:7" ht="15.75" thickBot="1">
      <c r="E1" s="2"/>
      <c r="G1" s="2"/>
    </row>
    <row r="2" spans="1:7" ht="16.5" thickBot="1">
      <c r="A2" s="66" t="s">
        <v>0</v>
      </c>
      <c r="B2" s="75" t="s">
        <v>8</v>
      </c>
      <c r="C2" s="112" t="s">
        <v>284</v>
      </c>
      <c r="D2" s="112" t="s">
        <v>285</v>
      </c>
      <c r="E2" s="310" t="s">
        <v>2</v>
      </c>
      <c r="F2" s="311"/>
      <c r="G2" s="312"/>
    </row>
    <row r="3" spans="1:7" ht="16.5" thickBot="1">
      <c r="A3" s="69"/>
      <c r="B3" s="76" t="s">
        <v>9</v>
      </c>
      <c r="C3" s="113">
        <v>2016</v>
      </c>
      <c r="D3" s="70">
        <v>2017</v>
      </c>
      <c r="E3" s="114">
        <v>2018</v>
      </c>
      <c r="F3" s="70">
        <v>2019</v>
      </c>
      <c r="G3" s="70">
        <v>2020</v>
      </c>
    </row>
    <row r="4" spans="1:7" ht="15">
      <c r="A4" s="82"/>
      <c r="B4" s="6"/>
      <c r="C4" s="21"/>
      <c r="D4" s="6"/>
      <c r="E4" s="21"/>
      <c r="F4" s="6"/>
      <c r="G4" s="21"/>
    </row>
    <row r="5" spans="1:7" ht="31.5">
      <c r="A5" s="83" t="s">
        <v>201</v>
      </c>
      <c r="B5" s="6"/>
      <c r="C5" s="30"/>
      <c r="D5" s="3"/>
      <c r="E5" s="30"/>
      <c r="F5" s="3"/>
      <c r="G5" s="30"/>
    </row>
    <row r="6" spans="1:7" ht="18">
      <c r="A6" s="84"/>
      <c r="B6" s="27"/>
      <c r="C6" s="34"/>
      <c r="D6" s="14"/>
      <c r="E6" s="34"/>
      <c r="F6" s="14"/>
      <c r="G6" s="34"/>
    </row>
    <row r="7" spans="1:7" ht="30">
      <c r="A7" s="107" t="s">
        <v>247</v>
      </c>
      <c r="B7" s="123" t="s">
        <v>227</v>
      </c>
      <c r="C7" s="34">
        <v>3408</v>
      </c>
      <c r="D7" s="15">
        <v>3363</v>
      </c>
      <c r="E7" s="34">
        <v>3320</v>
      </c>
      <c r="F7" s="14">
        <v>3280</v>
      </c>
      <c r="G7" s="34">
        <v>3240</v>
      </c>
    </row>
    <row r="8" spans="1:7" ht="34.5" customHeight="1">
      <c r="A8" s="105"/>
      <c r="B8" s="124" t="s">
        <v>246</v>
      </c>
      <c r="C8" s="204">
        <v>99.7</v>
      </c>
      <c r="D8" s="208">
        <f>D7/C7*100</f>
        <v>98.67957746478874</v>
      </c>
      <c r="E8" s="204">
        <f>E7/D7*100</f>
        <v>98.72137972048766</v>
      </c>
      <c r="F8" s="213">
        <f>F7/E7*100</f>
        <v>98.79518072289156</v>
      </c>
      <c r="G8" s="204">
        <f>G7/F7*100</f>
        <v>98.78048780487805</v>
      </c>
    </row>
    <row r="9" spans="1:7" ht="15">
      <c r="A9" s="125" t="s">
        <v>248</v>
      </c>
      <c r="B9" s="126"/>
      <c r="C9" s="35"/>
      <c r="D9" s="37"/>
      <c r="E9" s="35"/>
      <c r="F9" s="19"/>
      <c r="G9" s="35"/>
    </row>
    <row r="10" spans="1:7" ht="21" customHeight="1">
      <c r="A10" s="127" t="s">
        <v>202</v>
      </c>
      <c r="B10" s="123" t="s">
        <v>227</v>
      </c>
      <c r="C10" s="35">
        <v>0</v>
      </c>
      <c r="D10" s="37">
        <v>0</v>
      </c>
      <c r="E10" s="35">
        <v>0</v>
      </c>
      <c r="F10" s="19">
        <v>0</v>
      </c>
      <c r="G10" s="35">
        <v>0</v>
      </c>
    </row>
    <row r="11" spans="1:7" ht="33.75" customHeight="1">
      <c r="A11" s="105"/>
      <c r="B11" s="124" t="s">
        <v>246</v>
      </c>
      <c r="C11" s="34">
        <v>0</v>
      </c>
      <c r="D11" s="15">
        <v>0</v>
      </c>
      <c r="E11" s="34">
        <v>0</v>
      </c>
      <c r="F11" s="14">
        <v>0</v>
      </c>
      <c r="G11" s="34">
        <v>0</v>
      </c>
    </row>
    <row r="12" spans="1:7" ht="20.25" customHeight="1">
      <c r="A12" s="127" t="s">
        <v>203</v>
      </c>
      <c r="B12" s="123" t="s">
        <v>227</v>
      </c>
      <c r="C12" s="34">
        <v>3408</v>
      </c>
      <c r="D12" s="15">
        <v>3363</v>
      </c>
      <c r="E12" s="34">
        <v>3320</v>
      </c>
      <c r="F12" s="14">
        <v>3280</v>
      </c>
      <c r="G12" s="34">
        <v>3240</v>
      </c>
    </row>
    <row r="13" spans="1:7" ht="36.75" customHeight="1">
      <c r="A13" s="105"/>
      <c r="B13" s="124" t="s">
        <v>246</v>
      </c>
      <c r="C13" s="205">
        <v>99.7</v>
      </c>
      <c r="D13" s="209">
        <f>D12/C12*100</f>
        <v>98.67957746478874</v>
      </c>
      <c r="E13" s="205">
        <f>E12/D12*100</f>
        <v>98.72137972048766</v>
      </c>
      <c r="F13" s="214">
        <f>F12/E12*100</f>
        <v>98.79518072289156</v>
      </c>
      <c r="G13" s="205">
        <f>G12/F12*100</f>
        <v>98.78048780487805</v>
      </c>
    </row>
    <row r="14" spans="1:7" ht="15">
      <c r="A14" s="127" t="s">
        <v>278</v>
      </c>
      <c r="B14" s="123" t="s">
        <v>227</v>
      </c>
      <c r="C14" s="35">
        <v>11</v>
      </c>
      <c r="D14" s="37">
        <v>12</v>
      </c>
      <c r="E14" s="35">
        <v>9</v>
      </c>
      <c r="F14" s="19">
        <v>7</v>
      </c>
      <c r="G14" s="35">
        <v>6</v>
      </c>
    </row>
    <row r="15" spans="1:7" ht="15">
      <c r="A15" s="127" t="s">
        <v>280</v>
      </c>
      <c r="B15" s="123" t="s">
        <v>227</v>
      </c>
      <c r="C15" s="35">
        <v>82</v>
      </c>
      <c r="D15" s="37">
        <v>54</v>
      </c>
      <c r="E15" s="35">
        <v>55</v>
      </c>
      <c r="F15" s="19">
        <v>45</v>
      </c>
      <c r="G15" s="35">
        <v>35</v>
      </c>
    </row>
    <row r="16" spans="1:7" ht="15">
      <c r="A16" s="127" t="s">
        <v>224</v>
      </c>
      <c r="B16" s="123" t="s">
        <v>279</v>
      </c>
      <c r="C16" s="35">
        <v>0</v>
      </c>
      <c r="D16" s="37">
        <v>0</v>
      </c>
      <c r="E16" s="35">
        <v>0</v>
      </c>
      <c r="F16" s="19">
        <v>0</v>
      </c>
      <c r="G16" s="35">
        <v>0</v>
      </c>
    </row>
    <row r="17" spans="1:7" ht="44.25" customHeight="1">
      <c r="A17" s="127" t="s">
        <v>204</v>
      </c>
      <c r="B17" s="123" t="s">
        <v>277</v>
      </c>
      <c r="C17" s="205">
        <v>3.2</v>
      </c>
      <c r="D17" s="210">
        <f>D14/D7*1000</f>
        <v>3.568242640499554</v>
      </c>
      <c r="E17" s="205">
        <f>E14/E7*1000</f>
        <v>2.710843373493976</v>
      </c>
      <c r="F17" s="214">
        <f>F14/F7*1000</f>
        <v>2.1341463414634148</v>
      </c>
      <c r="G17" s="205">
        <f>G14/G7*1000</f>
        <v>1.8518518518518519</v>
      </c>
    </row>
    <row r="18" spans="1:7" ht="45">
      <c r="A18" s="127" t="s">
        <v>205</v>
      </c>
      <c r="B18" s="123" t="s">
        <v>277</v>
      </c>
      <c r="C18" s="206">
        <v>24</v>
      </c>
      <c r="D18" s="211">
        <f>D15/D7*1000</f>
        <v>16.057091882247992</v>
      </c>
      <c r="E18" s="206">
        <f>E15/E7*1000</f>
        <v>16.566265060240966</v>
      </c>
      <c r="F18" s="215">
        <f>F15/F7*1000</f>
        <v>13.71951219512195</v>
      </c>
      <c r="G18" s="206">
        <f>G15/G7*1000</f>
        <v>10.802469135802468</v>
      </c>
    </row>
    <row r="19" spans="1:7" ht="45">
      <c r="A19" s="128" t="s">
        <v>222</v>
      </c>
      <c r="B19" s="123" t="s">
        <v>277</v>
      </c>
      <c r="C19" s="205">
        <v>20.8</v>
      </c>
      <c r="D19" s="210">
        <f>-D17-D18</f>
        <v>-19.625334522747547</v>
      </c>
      <c r="E19" s="205">
        <f>-E17-E18</f>
        <v>-19.27710843373494</v>
      </c>
      <c r="F19" s="214">
        <f>-F17-F18</f>
        <v>-15.853658536585366</v>
      </c>
      <c r="G19" s="205">
        <f>-G17-G18</f>
        <v>-12.65432098765432</v>
      </c>
    </row>
    <row r="20" spans="1:7" ht="45" customHeight="1" thickBot="1">
      <c r="A20" s="129" t="s">
        <v>245</v>
      </c>
      <c r="B20" s="130" t="s">
        <v>277</v>
      </c>
      <c r="C20" s="207">
        <v>10</v>
      </c>
      <c r="D20" s="212">
        <v>13.4</v>
      </c>
      <c r="E20" s="207">
        <v>13</v>
      </c>
      <c r="F20" s="216">
        <v>12.2</v>
      </c>
      <c r="G20" s="207">
        <v>12.3</v>
      </c>
    </row>
    <row r="21" spans="1:2" ht="15">
      <c r="A21" s="1"/>
      <c r="B21" s="6"/>
    </row>
    <row r="22" spans="1:2" ht="15">
      <c r="A22" s="3"/>
      <c r="B22" s="6"/>
    </row>
    <row r="23" spans="1:2" ht="15">
      <c r="A23" s="3"/>
      <c r="B23" s="6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</sheetData>
  <sheetProtection/>
  <mergeCells count="1">
    <mergeCell ref="E2:G2"/>
  </mergeCells>
  <printOptions/>
  <pageMargins left="0.8661417322834646" right="0.2755905511811024" top="0.7086614173228347" bottom="0.3937007874015748" header="0.4724409448818898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zoomScalePageLayoutView="0" workbookViewId="0" topLeftCell="A1">
      <selection activeCell="E16" sqref="E16"/>
    </sheetView>
  </sheetViews>
  <sheetFormatPr defaultColWidth="9.00390625" defaultRowHeight="12.75"/>
  <cols>
    <col min="1" max="1" width="41.75390625" style="0" customWidth="1"/>
    <col min="2" max="2" width="0.12890625" style="0" hidden="1" customWidth="1"/>
    <col min="3" max="3" width="16.375" style="102" customWidth="1"/>
    <col min="4" max="4" width="12.375" style="0" customWidth="1"/>
    <col min="5" max="5" width="12.75390625" style="0" customWidth="1"/>
    <col min="6" max="6" width="12.375" style="0" customWidth="1"/>
    <col min="7" max="8" width="12.625" style="0" customWidth="1"/>
  </cols>
  <sheetData>
    <row r="1" spans="6:8" ht="15.75" thickBot="1">
      <c r="F1" s="2"/>
      <c r="H1" s="2"/>
    </row>
    <row r="2" spans="1:18" ht="16.5" thickBot="1">
      <c r="A2" s="66" t="s">
        <v>0</v>
      </c>
      <c r="B2" s="66" t="s">
        <v>1</v>
      </c>
      <c r="C2" s="110" t="s">
        <v>8</v>
      </c>
      <c r="D2" s="193" t="s">
        <v>284</v>
      </c>
      <c r="E2" s="193" t="s">
        <v>285</v>
      </c>
      <c r="F2" s="310" t="s">
        <v>2</v>
      </c>
      <c r="G2" s="311"/>
      <c r="H2" s="31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69"/>
      <c r="B3" s="69"/>
      <c r="C3" s="111" t="s">
        <v>9</v>
      </c>
      <c r="D3" s="113">
        <v>2016</v>
      </c>
      <c r="E3" s="257">
        <v>2017</v>
      </c>
      <c r="F3" s="114">
        <v>2018</v>
      </c>
      <c r="G3" s="257">
        <v>2019</v>
      </c>
      <c r="H3" s="257">
        <v>2020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131"/>
      <c r="B4" s="132"/>
      <c r="C4" s="248"/>
      <c r="D4" s="31"/>
      <c r="E4" s="31"/>
      <c r="F4" s="31"/>
      <c r="G4" s="31"/>
      <c r="H4" s="31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31.5">
      <c r="A5" s="133" t="s">
        <v>10</v>
      </c>
      <c r="B5" s="132"/>
      <c r="C5" s="272">
        <v>3909940</v>
      </c>
      <c r="D5" s="273">
        <f>SUM(D9+D13+D44+D48)</f>
        <v>0</v>
      </c>
      <c r="E5" s="274">
        <f>SUM(E9+E13+E44+E48)</f>
        <v>0</v>
      </c>
      <c r="F5" s="273">
        <f>SUM(F9+F13+F44+F48)</f>
        <v>0</v>
      </c>
      <c r="G5" s="274">
        <f>SUM(G9+G13+G44+G48)</f>
        <v>0</v>
      </c>
      <c r="H5" s="273">
        <f>SUM(H9+H13+H44+H48)</f>
        <v>0</v>
      </c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15">
      <c r="A6" s="131"/>
      <c r="B6" s="132"/>
      <c r="C6" s="275"/>
      <c r="D6" s="276"/>
      <c r="E6" s="276"/>
      <c r="F6" s="276"/>
      <c r="G6" s="276"/>
      <c r="H6" s="276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34" t="s">
        <v>11</v>
      </c>
      <c r="B7" s="132"/>
      <c r="C7" s="275"/>
      <c r="D7" s="277">
        <f>D5/C5*100</f>
        <v>0</v>
      </c>
      <c r="E7" s="277" t="e">
        <f>E5/D5*100</f>
        <v>#DIV/0!</v>
      </c>
      <c r="F7" s="277" t="e">
        <f>F5/E5*100</f>
        <v>#DIV/0!</v>
      </c>
      <c r="G7" s="277" t="e">
        <f>G5/F5*100</f>
        <v>#DIV/0!</v>
      </c>
      <c r="H7" s="277" t="e">
        <f>H5/G5*100</f>
        <v>#DIV/0!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">
      <c r="A8" s="131"/>
      <c r="B8" s="132"/>
      <c r="C8" s="275"/>
      <c r="D8" s="277">
        <f>D5/C5*100/1.04</f>
        <v>0</v>
      </c>
      <c r="E8" s="277" t="e">
        <f>E5/D5*100/1.085</f>
        <v>#DIV/0!</v>
      </c>
      <c r="F8" s="277" t="e">
        <f>F5/E5*100/1.046</f>
        <v>#DIV/0!</v>
      </c>
      <c r="G8" s="277" t="e">
        <f>G5/F5*100/1.029</f>
        <v>#DIV/0!</v>
      </c>
      <c r="H8" s="277" t="e">
        <f>H5/G5*100/1.021</f>
        <v>#DIV/0!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78" customHeight="1">
      <c r="A9" s="135" t="s">
        <v>12</v>
      </c>
      <c r="B9" s="136"/>
      <c r="C9" s="249" t="s">
        <v>206</v>
      </c>
      <c r="D9" s="238">
        <v>0</v>
      </c>
      <c r="E9" s="238">
        <v>0</v>
      </c>
      <c r="F9" s="238">
        <v>0</v>
      </c>
      <c r="G9" s="238">
        <v>0</v>
      </c>
      <c r="H9" s="238">
        <v>0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60">
      <c r="A10" s="137"/>
      <c r="B10" s="138"/>
      <c r="C10" s="250" t="s">
        <v>31</v>
      </c>
      <c r="D10" s="238">
        <f>SUM(D9/226054*100/1.113)</f>
        <v>0</v>
      </c>
      <c r="E10" s="245">
        <v>0</v>
      </c>
      <c r="F10" s="245">
        <v>0</v>
      </c>
      <c r="G10" s="238">
        <v>0</v>
      </c>
      <c r="H10" s="238">
        <v>0</v>
      </c>
      <c r="I10" s="3"/>
      <c r="J10" s="194"/>
      <c r="K10" s="3"/>
      <c r="L10" s="2"/>
      <c r="M10" s="2"/>
      <c r="N10" s="2"/>
      <c r="O10" s="2"/>
      <c r="P10" s="2"/>
      <c r="Q10" s="2"/>
      <c r="R10" s="2"/>
    </row>
    <row r="11" spans="1:18" ht="20.25" customHeight="1">
      <c r="A11" s="134" t="s">
        <v>13</v>
      </c>
      <c r="B11" s="132"/>
      <c r="C11" s="251"/>
      <c r="D11" s="31"/>
      <c r="E11" s="31"/>
      <c r="F11" s="46"/>
      <c r="G11" s="31"/>
      <c r="H11" s="46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">
      <c r="A12" s="139"/>
      <c r="B12" s="138"/>
      <c r="C12" s="250"/>
      <c r="D12" s="42"/>
      <c r="E12" s="42"/>
      <c r="F12" s="42"/>
      <c r="G12" s="42"/>
      <c r="H12" s="42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76.5" customHeight="1">
      <c r="A13" s="135" t="s">
        <v>14</v>
      </c>
      <c r="B13" s="138">
        <v>10</v>
      </c>
      <c r="C13" s="249" t="s">
        <v>206</v>
      </c>
      <c r="D13" s="258">
        <v>0</v>
      </c>
      <c r="E13" s="258">
        <v>0</v>
      </c>
      <c r="F13" s="258">
        <v>0</v>
      </c>
      <c r="G13" s="258">
        <v>0</v>
      </c>
      <c r="H13" s="258">
        <v>0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18" ht="60">
      <c r="A14" s="140"/>
      <c r="B14" s="132"/>
      <c r="C14" s="252" t="s">
        <v>31</v>
      </c>
      <c r="D14" s="244">
        <f>SUM(D13/2649893*100/1.058)</f>
        <v>0</v>
      </c>
      <c r="E14" s="244">
        <v>0</v>
      </c>
      <c r="F14" s="244">
        <v>0</v>
      </c>
      <c r="G14" s="244">
        <v>0</v>
      </c>
      <c r="H14" s="244">
        <v>0</v>
      </c>
      <c r="I14" s="3"/>
      <c r="J14" s="3"/>
      <c r="K14" s="3"/>
      <c r="L14" s="2"/>
      <c r="M14" s="2"/>
      <c r="N14" s="2"/>
      <c r="O14" s="2"/>
      <c r="P14" s="2"/>
      <c r="Q14" s="2"/>
      <c r="R14" s="2"/>
    </row>
    <row r="15" spans="1:18" ht="110.25" customHeight="1">
      <c r="A15" s="135" t="s">
        <v>15</v>
      </c>
      <c r="B15" s="136"/>
      <c r="C15" s="249" t="s">
        <v>206</v>
      </c>
      <c r="D15" s="244">
        <v>0</v>
      </c>
      <c r="E15" s="244">
        <v>0</v>
      </c>
      <c r="F15" s="244">
        <v>0</v>
      </c>
      <c r="G15" s="244">
        <v>0</v>
      </c>
      <c r="H15" s="244">
        <v>0</v>
      </c>
      <c r="I15" s="3"/>
      <c r="J15" s="3"/>
      <c r="K15" s="3"/>
      <c r="L15" s="2"/>
      <c r="M15" s="2"/>
      <c r="N15" s="2"/>
      <c r="O15" s="2"/>
      <c r="P15" s="2"/>
      <c r="Q15" s="2"/>
      <c r="R15" s="2"/>
    </row>
    <row r="16" spans="1:18" ht="60">
      <c r="A16" s="141"/>
      <c r="B16" s="136"/>
      <c r="C16" s="249" t="s">
        <v>31</v>
      </c>
      <c r="D16" s="244">
        <f>SUM(D15/61616*100/1.051)</f>
        <v>0</v>
      </c>
      <c r="E16" s="244">
        <v>0</v>
      </c>
      <c r="F16" s="244">
        <v>0</v>
      </c>
      <c r="G16" s="244">
        <v>0</v>
      </c>
      <c r="H16" s="244">
        <v>0</v>
      </c>
      <c r="I16" s="3"/>
      <c r="J16" s="3"/>
      <c r="K16" s="3"/>
      <c r="L16" s="2"/>
      <c r="M16" s="2"/>
      <c r="N16" s="2"/>
      <c r="O16" s="2"/>
      <c r="P16" s="2"/>
      <c r="Q16" s="2"/>
      <c r="R16" s="2"/>
    </row>
    <row r="17" spans="1:18" ht="91.5">
      <c r="A17" s="135" t="s">
        <v>16</v>
      </c>
      <c r="B17" s="136"/>
      <c r="C17" s="249" t="s">
        <v>206</v>
      </c>
      <c r="D17" s="246">
        <v>0</v>
      </c>
      <c r="E17" s="243">
        <v>0</v>
      </c>
      <c r="F17" s="246">
        <v>0</v>
      </c>
      <c r="G17" s="243">
        <v>0</v>
      </c>
      <c r="H17" s="246">
        <v>0</v>
      </c>
      <c r="I17" s="8"/>
      <c r="J17" s="8"/>
      <c r="K17" s="8"/>
      <c r="L17" s="5"/>
      <c r="M17" s="5"/>
      <c r="N17" s="5"/>
      <c r="O17" s="5"/>
      <c r="P17" s="5"/>
      <c r="Q17" s="5"/>
      <c r="R17" s="5"/>
    </row>
    <row r="18" spans="1:18" ht="60">
      <c r="A18" s="141"/>
      <c r="B18" s="136"/>
      <c r="C18" s="249" t="s">
        <v>31</v>
      </c>
      <c r="D18" s="244">
        <f>SUM(D17/126230*100/1.049)</f>
        <v>0</v>
      </c>
      <c r="E18" s="244">
        <v>0</v>
      </c>
      <c r="F18" s="244">
        <v>0</v>
      </c>
      <c r="G18" s="244">
        <v>0</v>
      </c>
      <c r="H18" s="244">
        <v>0</v>
      </c>
      <c r="I18" s="3"/>
      <c r="J18" s="3"/>
      <c r="K18" s="3"/>
      <c r="L18" s="2"/>
      <c r="M18" s="2"/>
      <c r="N18" s="2"/>
      <c r="O18" s="2"/>
      <c r="P18" s="2"/>
      <c r="Q18" s="2"/>
      <c r="R18" s="2"/>
    </row>
    <row r="19" spans="1:18" ht="94.5" customHeight="1">
      <c r="A19" s="135" t="s">
        <v>17</v>
      </c>
      <c r="B19" s="138"/>
      <c r="C19" s="249" t="s">
        <v>206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8"/>
      <c r="J19" s="8"/>
      <c r="K19" s="8"/>
      <c r="L19" s="5"/>
      <c r="M19" s="5"/>
      <c r="N19" s="5"/>
      <c r="O19" s="5"/>
      <c r="P19" s="5"/>
      <c r="Q19" s="5"/>
      <c r="R19" s="5"/>
    </row>
    <row r="20" spans="1:18" ht="60">
      <c r="A20" s="141"/>
      <c r="B20" s="136"/>
      <c r="C20" s="249" t="s">
        <v>31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3"/>
      <c r="J20" s="3"/>
      <c r="K20" s="3"/>
      <c r="L20" s="2"/>
      <c r="M20" s="2"/>
      <c r="N20" s="2"/>
      <c r="O20" s="2"/>
      <c r="P20" s="2"/>
      <c r="Q20" s="2"/>
      <c r="R20" s="2"/>
    </row>
    <row r="21" spans="1:11" ht="91.5">
      <c r="A21" s="135" t="s">
        <v>18</v>
      </c>
      <c r="B21" s="138">
        <v>10</v>
      </c>
      <c r="C21" s="249" t="s">
        <v>206</v>
      </c>
      <c r="D21" s="244">
        <v>0</v>
      </c>
      <c r="E21" s="244">
        <v>0</v>
      </c>
      <c r="F21" s="244">
        <v>0</v>
      </c>
      <c r="G21" s="244">
        <v>0</v>
      </c>
      <c r="H21" s="244">
        <v>0</v>
      </c>
      <c r="I21" s="1"/>
      <c r="J21" s="1"/>
      <c r="K21" s="1"/>
    </row>
    <row r="22" spans="1:18" ht="60">
      <c r="A22" s="141"/>
      <c r="B22" s="136"/>
      <c r="C22" s="249" t="s">
        <v>31</v>
      </c>
      <c r="D22" s="244">
        <f>SUM(D21/1623820*100/1.024)</f>
        <v>0</v>
      </c>
      <c r="E22" s="244">
        <v>0</v>
      </c>
      <c r="F22" s="244">
        <v>0</v>
      </c>
      <c r="G22" s="244">
        <v>0</v>
      </c>
      <c r="H22" s="244">
        <v>0</v>
      </c>
      <c r="I22" s="3"/>
      <c r="J22" s="3"/>
      <c r="K22" s="3"/>
      <c r="L22" s="2"/>
      <c r="M22" s="2"/>
      <c r="N22" s="2"/>
      <c r="O22" s="2"/>
      <c r="P22" s="2"/>
      <c r="Q22" s="2"/>
      <c r="R22" s="2"/>
    </row>
    <row r="23" spans="1:11" ht="106.5">
      <c r="A23" s="135" t="s">
        <v>19</v>
      </c>
      <c r="B23" s="142"/>
      <c r="C23" s="249" t="s">
        <v>206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1"/>
      <c r="J23" s="1"/>
      <c r="K23" s="1"/>
    </row>
    <row r="24" spans="1:18" ht="60">
      <c r="A24" s="141"/>
      <c r="B24" s="142"/>
      <c r="C24" s="249" t="s">
        <v>31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3"/>
      <c r="J24" s="3"/>
      <c r="K24" s="3"/>
      <c r="L24" s="2"/>
      <c r="M24" s="2"/>
      <c r="N24" s="2"/>
      <c r="O24" s="2"/>
      <c r="P24" s="2"/>
      <c r="Q24" s="2"/>
      <c r="R24" s="2"/>
    </row>
    <row r="25" spans="1:11" ht="106.5">
      <c r="A25" s="135" t="s">
        <v>20</v>
      </c>
      <c r="B25" s="132"/>
      <c r="C25" s="249" t="s">
        <v>206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1"/>
      <c r="J25" s="1"/>
      <c r="K25" s="1"/>
    </row>
    <row r="26" spans="1:18" ht="60">
      <c r="A26" s="141"/>
      <c r="B26" s="136"/>
      <c r="C26" s="249" t="s">
        <v>31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3"/>
      <c r="J26" s="3"/>
      <c r="K26" s="3"/>
      <c r="L26" s="2"/>
      <c r="M26" s="2"/>
      <c r="N26" s="2"/>
      <c r="O26" s="2"/>
      <c r="P26" s="2"/>
      <c r="Q26" s="2"/>
      <c r="R26" s="2"/>
    </row>
    <row r="27" spans="1:11" ht="76.5">
      <c r="A27" s="135" t="s">
        <v>21</v>
      </c>
      <c r="B27" s="132">
        <v>10</v>
      </c>
      <c r="C27" s="249" t="s">
        <v>206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1"/>
      <c r="J27" s="1"/>
      <c r="K27" s="1"/>
    </row>
    <row r="28" spans="1:18" ht="60">
      <c r="A28" s="141"/>
      <c r="B28" s="136"/>
      <c r="C28" s="249" t="s">
        <v>31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3"/>
      <c r="J28" s="3"/>
      <c r="K28" s="3"/>
      <c r="L28" s="2"/>
      <c r="M28" s="2"/>
      <c r="N28" s="2"/>
      <c r="O28" s="2"/>
      <c r="P28" s="2"/>
      <c r="Q28" s="2"/>
      <c r="R28" s="2"/>
    </row>
    <row r="29" spans="1:11" ht="91.5">
      <c r="A29" s="135" t="s">
        <v>22</v>
      </c>
      <c r="B29" s="138"/>
      <c r="C29" s="249" t="s">
        <v>206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1"/>
      <c r="J29" s="1"/>
      <c r="K29" s="1"/>
    </row>
    <row r="30" spans="1:18" ht="60">
      <c r="A30" s="141"/>
      <c r="B30" s="136"/>
      <c r="C30" s="249" t="s">
        <v>31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3"/>
      <c r="J30" s="3"/>
      <c r="K30" s="3"/>
      <c r="L30" s="2"/>
      <c r="M30" s="2"/>
      <c r="N30" s="2"/>
      <c r="O30" s="2"/>
      <c r="P30" s="2"/>
      <c r="Q30" s="2"/>
      <c r="R30" s="2"/>
    </row>
    <row r="31" spans="1:11" ht="106.5">
      <c r="A31" s="135" t="s">
        <v>23</v>
      </c>
      <c r="B31" s="136">
        <v>10</v>
      </c>
      <c r="C31" s="249" t="s">
        <v>206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1"/>
      <c r="J31" s="1"/>
      <c r="K31" s="1"/>
    </row>
    <row r="32" spans="1:18" ht="60">
      <c r="A32" s="141"/>
      <c r="B32" s="136"/>
      <c r="C32" s="249" t="s">
        <v>31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3"/>
      <c r="J32" s="3"/>
      <c r="K32" s="3"/>
      <c r="L32" s="2"/>
      <c r="M32" s="2"/>
      <c r="N32" s="2"/>
      <c r="O32" s="2"/>
      <c r="P32" s="2"/>
      <c r="Q32" s="2"/>
      <c r="R32" s="2"/>
    </row>
    <row r="33" spans="1:11" ht="114.75" customHeight="1">
      <c r="A33" s="135" t="s">
        <v>24</v>
      </c>
      <c r="B33" s="138"/>
      <c r="C33" s="249" t="s">
        <v>206</v>
      </c>
      <c r="D33" s="244">
        <v>0</v>
      </c>
      <c r="E33" s="244">
        <v>0</v>
      </c>
      <c r="F33" s="244">
        <v>0</v>
      </c>
      <c r="G33" s="244">
        <v>0</v>
      </c>
      <c r="H33" s="244">
        <v>0</v>
      </c>
      <c r="I33" s="1"/>
      <c r="J33" s="1"/>
      <c r="K33" s="1"/>
    </row>
    <row r="34" spans="1:18" ht="60">
      <c r="A34" s="141"/>
      <c r="B34" s="136"/>
      <c r="C34" s="249" t="s">
        <v>31</v>
      </c>
      <c r="D34" s="244">
        <v>0</v>
      </c>
      <c r="E34" s="244">
        <v>0</v>
      </c>
      <c r="F34" s="244">
        <v>0</v>
      </c>
      <c r="G34" s="244">
        <v>0</v>
      </c>
      <c r="H34" s="244">
        <v>0</v>
      </c>
      <c r="I34" s="3"/>
      <c r="J34" s="3"/>
      <c r="K34" s="3"/>
      <c r="L34" s="2"/>
      <c r="M34" s="2"/>
      <c r="N34" s="2"/>
      <c r="O34" s="2"/>
      <c r="P34" s="2"/>
      <c r="Q34" s="2"/>
      <c r="R34" s="2"/>
    </row>
    <row r="35" spans="1:8" ht="91.5">
      <c r="A35" s="135" t="s">
        <v>25</v>
      </c>
      <c r="B35" s="132"/>
      <c r="C35" s="249" t="s">
        <v>206</v>
      </c>
      <c r="D35" s="244">
        <v>0</v>
      </c>
      <c r="E35" s="244">
        <v>0</v>
      </c>
      <c r="F35" s="244">
        <v>0</v>
      </c>
      <c r="G35" s="244">
        <v>0</v>
      </c>
      <c r="H35" s="244">
        <v>0</v>
      </c>
    </row>
    <row r="36" spans="1:18" ht="60">
      <c r="A36" s="141"/>
      <c r="B36" s="136"/>
      <c r="C36" s="249" t="s">
        <v>31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  <c r="I36" s="3"/>
      <c r="J36" s="3"/>
      <c r="K36" s="3"/>
      <c r="L36" s="2"/>
      <c r="M36" s="2"/>
      <c r="N36" s="2"/>
      <c r="O36" s="2"/>
      <c r="P36" s="2"/>
      <c r="Q36" s="2"/>
      <c r="R36" s="2"/>
    </row>
    <row r="37" spans="1:8" ht="106.5">
      <c r="A37" s="135" t="s">
        <v>26</v>
      </c>
      <c r="B37" s="108"/>
      <c r="C37" s="249" t="s">
        <v>206</v>
      </c>
      <c r="D37" s="244">
        <v>0</v>
      </c>
      <c r="E37" s="244">
        <v>0</v>
      </c>
      <c r="F37" s="244">
        <v>0</v>
      </c>
      <c r="G37" s="244">
        <v>0</v>
      </c>
      <c r="H37" s="244">
        <v>0</v>
      </c>
    </row>
    <row r="38" spans="1:18" ht="60">
      <c r="A38" s="141"/>
      <c r="B38" s="136"/>
      <c r="C38" s="249" t="s">
        <v>31</v>
      </c>
      <c r="D38" s="244">
        <v>0</v>
      </c>
      <c r="E38" s="244">
        <v>0</v>
      </c>
      <c r="F38" s="244">
        <v>0</v>
      </c>
      <c r="G38" s="244">
        <v>0</v>
      </c>
      <c r="H38" s="244">
        <v>0</v>
      </c>
      <c r="I38" s="3"/>
      <c r="J38" s="3"/>
      <c r="K38" s="3"/>
      <c r="L38" s="2"/>
      <c r="M38" s="2"/>
      <c r="N38" s="2"/>
      <c r="O38" s="2"/>
      <c r="P38" s="2"/>
      <c r="Q38" s="2"/>
      <c r="R38" s="2"/>
    </row>
    <row r="39" spans="1:8" ht="94.5" customHeight="1">
      <c r="A39" s="135" t="s">
        <v>27</v>
      </c>
      <c r="B39" s="143"/>
      <c r="C39" s="249" t="s">
        <v>206</v>
      </c>
      <c r="D39" s="244">
        <v>0</v>
      </c>
      <c r="E39" s="244">
        <v>0</v>
      </c>
      <c r="F39" s="244">
        <v>0</v>
      </c>
      <c r="G39" s="244">
        <v>0</v>
      </c>
      <c r="H39" s="244">
        <v>0</v>
      </c>
    </row>
    <row r="40" spans="1:18" ht="60">
      <c r="A40" s="141"/>
      <c r="B40" s="136"/>
      <c r="C40" s="249" t="s">
        <v>31</v>
      </c>
      <c r="D40" s="244">
        <v>0</v>
      </c>
      <c r="E40" s="244">
        <v>0</v>
      </c>
      <c r="F40" s="244">
        <v>0</v>
      </c>
      <c r="G40" s="244">
        <v>0</v>
      </c>
      <c r="H40" s="244">
        <v>0</v>
      </c>
      <c r="I40" s="3"/>
      <c r="J40" s="3"/>
      <c r="K40" s="3"/>
      <c r="L40" s="2"/>
      <c r="M40" s="2"/>
      <c r="N40" s="2"/>
      <c r="O40" s="2"/>
      <c r="P40" s="2"/>
      <c r="Q40" s="2"/>
      <c r="R40" s="2"/>
    </row>
    <row r="41" spans="1:8" ht="81.75" customHeight="1">
      <c r="A41" s="135" t="s">
        <v>28</v>
      </c>
      <c r="B41" s="108"/>
      <c r="C41" s="249" t="s">
        <v>206</v>
      </c>
      <c r="D41" s="244">
        <v>0</v>
      </c>
      <c r="E41" s="244">
        <v>0</v>
      </c>
      <c r="F41" s="244">
        <v>0</v>
      </c>
      <c r="G41" s="244">
        <v>0</v>
      </c>
      <c r="H41" s="244">
        <v>0</v>
      </c>
    </row>
    <row r="42" spans="1:18" ht="60">
      <c r="A42" s="141"/>
      <c r="B42" s="136"/>
      <c r="C42" s="249" t="s">
        <v>31</v>
      </c>
      <c r="D42" s="244">
        <v>0</v>
      </c>
      <c r="E42" s="244">
        <v>0</v>
      </c>
      <c r="F42" s="244">
        <v>0</v>
      </c>
      <c r="G42" s="244">
        <v>0</v>
      </c>
      <c r="H42" s="244">
        <v>0</v>
      </c>
      <c r="I42" s="3"/>
      <c r="J42" s="3"/>
      <c r="K42" s="3"/>
      <c r="L42" s="2"/>
      <c r="M42" s="2"/>
      <c r="N42" s="2"/>
      <c r="O42" s="2"/>
      <c r="P42" s="2"/>
      <c r="Q42" s="2"/>
      <c r="R42" s="2"/>
    </row>
    <row r="43" spans="1:18" ht="30">
      <c r="A43" s="144" t="s">
        <v>319</v>
      </c>
      <c r="B43" s="239"/>
      <c r="C43" s="253"/>
      <c r="D43" s="244">
        <v>0</v>
      </c>
      <c r="E43" s="244">
        <v>0</v>
      </c>
      <c r="F43" s="244">
        <v>0</v>
      </c>
      <c r="G43" s="244">
        <v>0</v>
      </c>
      <c r="H43" s="244">
        <v>0</v>
      </c>
      <c r="I43" s="3"/>
      <c r="J43" s="3"/>
      <c r="K43" s="3"/>
      <c r="L43" s="2"/>
      <c r="M43" s="2"/>
      <c r="N43" s="2"/>
      <c r="O43" s="2"/>
      <c r="P43" s="2"/>
      <c r="Q43" s="2"/>
      <c r="R43" s="2"/>
    </row>
    <row r="44" spans="1:18" ht="121.5">
      <c r="A44" s="240" t="s">
        <v>320</v>
      </c>
      <c r="B44" s="194"/>
      <c r="C44" s="249" t="s">
        <v>206</v>
      </c>
      <c r="D44" s="244">
        <v>0</v>
      </c>
      <c r="E44" s="244">
        <v>0</v>
      </c>
      <c r="F44" s="244">
        <v>0</v>
      </c>
      <c r="G44" s="244">
        <v>0</v>
      </c>
      <c r="H44" s="244">
        <v>0</v>
      </c>
      <c r="I44" s="3"/>
      <c r="J44" s="3"/>
      <c r="K44" s="3"/>
      <c r="L44" s="2"/>
      <c r="M44" s="2"/>
      <c r="N44" s="2"/>
      <c r="O44" s="2"/>
      <c r="P44" s="2"/>
      <c r="Q44" s="2"/>
      <c r="R44" s="2"/>
    </row>
    <row r="45" spans="1:18" ht="60">
      <c r="A45" s="241"/>
      <c r="B45" s="194"/>
      <c r="C45" s="242" t="s">
        <v>31</v>
      </c>
      <c r="D45" s="244">
        <v>0</v>
      </c>
      <c r="E45" s="244">
        <v>0</v>
      </c>
      <c r="F45" s="244">
        <v>0</v>
      </c>
      <c r="G45" s="244">
        <v>0</v>
      </c>
      <c r="H45" s="244">
        <v>0</v>
      </c>
      <c r="I45" s="3"/>
      <c r="J45" s="3"/>
      <c r="K45" s="3"/>
      <c r="L45" s="2"/>
      <c r="M45" s="2"/>
      <c r="N45" s="2"/>
      <c r="O45" s="2"/>
      <c r="P45" s="2"/>
      <c r="Q45" s="2"/>
      <c r="R45" s="2"/>
    </row>
    <row r="46" spans="1:8" ht="30">
      <c r="A46" s="144" t="s">
        <v>29</v>
      </c>
      <c r="B46" s="145"/>
      <c r="C46" s="254"/>
      <c r="D46" s="244">
        <v>0</v>
      </c>
      <c r="E46" s="244">
        <v>0</v>
      </c>
      <c r="F46" s="244">
        <v>0</v>
      </c>
      <c r="G46" s="244">
        <v>0</v>
      </c>
      <c r="H46" s="244">
        <v>0</v>
      </c>
    </row>
    <row r="47" spans="1:9" ht="16.5" customHeight="1">
      <c r="A47" s="146"/>
      <c r="B47" s="143"/>
      <c r="C47" s="255"/>
      <c r="D47" s="244">
        <v>0</v>
      </c>
      <c r="E47" s="244">
        <v>0</v>
      </c>
      <c r="F47" s="244">
        <v>0</v>
      </c>
      <c r="G47" s="244">
        <v>0</v>
      </c>
      <c r="H47" s="244">
        <v>0</v>
      </c>
      <c r="I47" s="1"/>
    </row>
    <row r="48" spans="1:8" ht="90" customHeight="1">
      <c r="A48" s="137" t="s">
        <v>30</v>
      </c>
      <c r="B48" s="143"/>
      <c r="C48" s="249" t="s">
        <v>206</v>
      </c>
      <c r="D48" s="244">
        <v>0</v>
      </c>
      <c r="E48" s="244">
        <v>0</v>
      </c>
      <c r="F48" s="244">
        <v>0</v>
      </c>
      <c r="G48" s="244">
        <v>0</v>
      </c>
      <c r="H48" s="244">
        <v>0</v>
      </c>
    </row>
    <row r="49" spans="1:18" ht="60.75" thickBot="1">
      <c r="A49" s="197"/>
      <c r="B49" s="198"/>
      <c r="C49" s="256" t="s">
        <v>31</v>
      </c>
      <c r="D49" s="244">
        <v>0</v>
      </c>
      <c r="E49" s="244">
        <v>0</v>
      </c>
      <c r="F49" s="244">
        <v>0</v>
      </c>
      <c r="G49" s="244">
        <v>0</v>
      </c>
      <c r="H49" s="244">
        <v>0</v>
      </c>
      <c r="I49" s="3"/>
      <c r="J49" s="3"/>
      <c r="K49" s="3"/>
      <c r="L49" s="2"/>
      <c r="M49" s="2"/>
      <c r="N49" s="2"/>
      <c r="O49" s="2"/>
      <c r="P49" s="2"/>
      <c r="Q49" s="2"/>
      <c r="R49" s="2"/>
    </row>
    <row r="50" s="1" customFormat="1" ht="12.75">
      <c r="C50" s="108"/>
    </row>
    <row r="51" spans="1:3" s="1" customFormat="1" ht="15">
      <c r="A51" s="11" t="s">
        <v>207</v>
      </c>
      <c r="C51" s="108"/>
    </row>
    <row r="52" ht="15">
      <c r="A52" s="11" t="s">
        <v>283</v>
      </c>
    </row>
    <row r="53" ht="15">
      <c r="A53" s="2"/>
    </row>
  </sheetData>
  <sheetProtection/>
  <mergeCells count="1">
    <mergeCell ref="F2:H2"/>
  </mergeCells>
  <printOptions/>
  <pageMargins left="0.3937007874015748" right="0.3937007874015748" top="0.7874015748031497" bottom="0.7874015748031497" header="0" footer="0"/>
  <pageSetup fitToHeight="4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43.125" style="0" customWidth="1"/>
    <col min="2" max="2" width="0.12890625" style="0" hidden="1" customWidth="1"/>
    <col min="3" max="3" width="20.375" style="118" customWidth="1"/>
    <col min="4" max="4" width="9.625" style="0" customWidth="1"/>
    <col min="5" max="5" width="10.00390625" style="0" customWidth="1"/>
    <col min="6" max="6" width="10.625" style="0" customWidth="1"/>
    <col min="7" max="8" width="10.375" style="0" customWidth="1"/>
  </cols>
  <sheetData>
    <row r="1" spans="6:8" ht="0.75" customHeight="1" thickBot="1">
      <c r="F1" s="2"/>
      <c r="H1" s="2"/>
    </row>
    <row r="2" spans="1:18" ht="16.5" thickBot="1">
      <c r="A2" s="66" t="s">
        <v>0</v>
      </c>
      <c r="B2" s="66" t="s">
        <v>1</v>
      </c>
      <c r="C2" s="115" t="s">
        <v>8</v>
      </c>
      <c r="D2" s="193" t="s">
        <v>284</v>
      </c>
      <c r="E2" s="193" t="s">
        <v>285</v>
      </c>
      <c r="F2" s="310" t="s">
        <v>2</v>
      </c>
      <c r="G2" s="311"/>
      <c r="H2" s="31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69"/>
      <c r="B3" s="69"/>
      <c r="C3" s="103" t="s">
        <v>9</v>
      </c>
      <c r="D3" s="224">
        <v>2016</v>
      </c>
      <c r="E3" s="225">
        <v>2017</v>
      </c>
      <c r="F3" s="226">
        <v>2018</v>
      </c>
      <c r="G3" s="225">
        <v>2019</v>
      </c>
      <c r="H3" s="225">
        <v>2020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8.25" customHeight="1">
      <c r="A4" s="4"/>
      <c r="B4" s="55"/>
      <c r="C4" s="119"/>
      <c r="D4" s="21"/>
      <c r="E4" s="21"/>
      <c r="F4" s="86"/>
      <c r="G4" s="21"/>
      <c r="H4" s="85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6.5" thickBot="1">
      <c r="A5" s="69" t="s">
        <v>40</v>
      </c>
      <c r="B5" s="90"/>
      <c r="C5" s="120"/>
      <c r="D5" s="91"/>
      <c r="E5" s="91"/>
      <c r="F5" s="92"/>
      <c r="G5" s="91"/>
      <c r="H5" s="93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26.25" customHeight="1">
      <c r="A6" s="104"/>
      <c r="B6" s="132"/>
      <c r="C6" s="121"/>
      <c r="D6" s="30"/>
      <c r="E6" s="30"/>
      <c r="F6" s="57"/>
      <c r="G6" s="30"/>
      <c r="H6" s="32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45.75" customHeight="1">
      <c r="A7" s="128" t="s">
        <v>32</v>
      </c>
      <c r="B7" s="136"/>
      <c r="C7" s="105" t="s">
        <v>206</v>
      </c>
      <c r="D7" s="228">
        <v>0</v>
      </c>
      <c r="E7" s="228">
        <v>0</v>
      </c>
      <c r="F7" s="228">
        <v>0</v>
      </c>
      <c r="G7" s="228">
        <v>0</v>
      </c>
      <c r="H7" s="228">
        <v>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5" customHeight="1">
      <c r="A8" s="127"/>
      <c r="B8" s="136"/>
      <c r="C8" s="116" t="s">
        <v>264</v>
      </c>
      <c r="D8" s="238">
        <v>0</v>
      </c>
      <c r="E8" s="228">
        <v>0</v>
      </c>
      <c r="F8" s="228">
        <v>0</v>
      </c>
      <c r="G8" s="228">
        <v>0</v>
      </c>
      <c r="H8" s="228">
        <v>0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">
      <c r="A9" s="107" t="s">
        <v>33</v>
      </c>
      <c r="B9" s="136"/>
      <c r="C9" s="116"/>
      <c r="D9" s="35"/>
      <c r="E9" s="35"/>
      <c r="F9" s="87"/>
      <c r="G9" s="35"/>
      <c r="H9" s="33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7.25" customHeight="1">
      <c r="A10" s="147" t="s">
        <v>34</v>
      </c>
      <c r="B10" s="136"/>
      <c r="C10" s="121" t="s">
        <v>206</v>
      </c>
      <c r="D10" s="227">
        <v>0</v>
      </c>
      <c r="E10" s="228">
        <v>0</v>
      </c>
      <c r="F10" s="228">
        <v>0</v>
      </c>
      <c r="G10" s="228">
        <v>0</v>
      </c>
      <c r="H10" s="228">
        <v>0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3.5" customHeight="1">
      <c r="A11" s="147"/>
      <c r="B11" s="136"/>
      <c r="C11" s="116" t="s">
        <v>264</v>
      </c>
      <c r="D11" s="238">
        <v>0</v>
      </c>
      <c r="E11" s="228">
        <v>0</v>
      </c>
      <c r="F11" s="228">
        <v>0</v>
      </c>
      <c r="G11" s="228">
        <v>0</v>
      </c>
      <c r="H11" s="228">
        <v>0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8" customHeight="1">
      <c r="A12" s="147" t="s">
        <v>35</v>
      </c>
      <c r="B12" s="136"/>
      <c r="C12" s="121" t="s">
        <v>206</v>
      </c>
      <c r="D12" s="227">
        <v>0</v>
      </c>
      <c r="E12" s="228">
        <v>0</v>
      </c>
      <c r="F12" s="228">
        <v>0</v>
      </c>
      <c r="G12" s="228">
        <v>0</v>
      </c>
      <c r="H12" s="228">
        <v>0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46.5" customHeight="1">
      <c r="A13" s="117"/>
      <c r="B13" s="136"/>
      <c r="C13" s="116" t="s">
        <v>264</v>
      </c>
      <c r="D13" s="238">
        <v>0</v>
      </c>
      <c r="E13" s="228">
        <v>0</v>
      </c>
      <c r="F13" s="228">
        <v>0</v>
      </c>
      <c r="G13" s="228">
        <v>0</v>
      </c>
      <c r="H13" s="228">
        <v>0</v>
      </c>
      <c r="I13" s="3"/>
      <c r="J13" s="3"/>
      <c r="K13" s="3"/>
      <c r="L13" s="2"/>
      <c r="M13" s="2"/>
      <c r="N13" s="2"/>
      <c r="O13" s="2"/>
      <c r="P13" s="2"/>
      <c r="Q13" s="2"/>
      <c r="R13" s="2"/>
    </row>
    <row r="14" spans="1:8" ht="54" customHeight="1">
      <c r="A14" s="117" t="s">
        <v>36</v>
      </c>
      <c r="B14" s="148"/>
      <c r="C14" s="116"/>
      <c r="D14" s="44"/>
      <c r="E14" s="44"/>
      <c r="F14" s="88"/>
      <c r="G14" s="44"/>
      <c r="H14" s="39"/>
    </row>
    <row r="15" spans="1:8" ht="47.25" customHeight="1">
      <c r="A15" s="117" t="s">
        <v>37</v>
      </c>
      <c r="B15" s="148"/>
      <c r="C15" s="121" t="s">
        <v>206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</row>
    <row r="16" spans="1:8" ht="48.75" customHeight="1">
      <c r="A16" s="149"/>
      <c r="B16" s="148"/>
      <c r="C16" s="116" t="s">
        <v>264</v>
      </c>
      <c r="D16" s="238">
        <v>0</v>
      </c>
      <c r="E16" s="228">
        <v>0</v>
      </c>
      <c r="F16" s="228">
        <v>0</v>
      </c>
      <c r="G16" s="228">
        <v>0</v>
      </c>
      <c r="H16" s="228">
        <v>0</v>
      </c>
    </row>
    <row r="17" spans="1:8" ht="48" customHeight="1">
      <c r="A17" s="150" t="s">
        <v>38</v>
      </c>
      <c r="B17" s="148"/>
      <c r="C17" s="121" t="s">
        <v>206</v>
      </c>
      <c r="D17" s="44">
        <v>0</v>
      </c>
      <c r="E17" s="44">
        <v>0</v>
      </c>
      <c r="F17" s="88">
        <v>0</v>
      </c>
      <c r="G17" s="44">
        <v>0</v>
      </c>
      <c r="H17" s="39">
        <v>0</v>
      </c>
    </row>
    <row r="18" spans="1:8" ht="45.75" customHeight="1">
      <c r="A18" s="128"/>
      <c r="B18" s="148"/>
      <c r="C18" s="116" t="s">
        <v>264</v>
      </c>
      <c r="D18" s="44">
        <v>0</v>
      </c>
      <c r="E18" s="44">
        <v>0</v>
      </c>
      <c r="F18" s="88">
        <v>0</v>
      </c>
      <c r="G18" s="44">
        <v>0</v>
      </c>
      <c r="H18" s="39">
        <v>0</v>
      </c>
    </row>
    <row r="19" spans="1:8" ht="45.75" customHeight="1">
      <c r="A19" s="128" t="s">
        <v>39</v>
      </c>
      <c r="B19" s="148"/>
      <c r="C19" s="122"/>
      <c r="D19" s="44"/>
      <c r="E19" s="44"/>
      <c r="F19" s="88"/>
      <c r="G19" s="44"/>
      <c r="H19" s="39"/>
    </row>
    <row r="20" spans="1:8" ht="48" customHeight="1">
      <c r="A20" s="105" t="s">
        <v>228</v>
      </c>
      <c r="B20" s="148"/>
      <c r="C20" s="121" t="s">
        <v>206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</row>
    <row r="21" spans="1:8" ht="46.5" customHeight="1">
      <c r="A21" s="151"/>
      <c r="B21" s="148"/>
      <c r="C21" s="116" t="s">
        <v>264</v>
      </c>
      <c r="D21" s="238">
        <v>0</v>
      </c>
      <c r="E21" s="228">
        <v>0</v>
      </c>
      <c r="F21" s="228">
        <v>0</v>
      </c>
      <c r="G21" s="228">
        <v>0</v>
      </c>
      <c r="H21" s="228">
        <v>0</v>
      </c>
    </row>
    <row r="22" spans="1:8" ht="48.75" customHeight="1">
      <c r="A22" s="150" t="s">
        <v>38</v>
      </c>
      <c r="B22" s="148"/>
      <c r="C22" s="121" t="s">
        <v>206</v>
      </c>
      <c r="D22" s="44">
        <v>0</v>
      </c>
      <c r="E22" s="44">
        <v>0</v>
      </c>
      <c r="F22" s="88">
        <v>0</v>
      </c>
      <c r="G22" s="44">
        <v>0</v>
      </c>
      <c r="H22" s="39">
        <v>0</v>
      </c>
    </row>
    <row r="23" spans="1:8" ht="46.5" customHeight="1" thickBot="1">
      <c r="A23" s="152"/>
      <c r="B23" s="148"/>
      <c r="C23" s="154" t="s">
        <v>264</v>
      </c>
      <c r="D23" s="47">
        <v>0</v>
      </c>
      <c r="E23" s="47">
        <v>0</v>
      </c>
      <c r="F23" s="89">
        <v>0</v>
      </c>
      <c r="G23" s="47">
        <v>0</v>
      </c>
      <c r="H23" s="40">
        <v>0</v>
      </c>
    </row>
    <row r="25" ht="15">
      <c r="A25" s="11" t="s">
        <v>207</v>
      </c>
    </row>
    <row r="26" ht="15">
      <c r="A26" s="11" t="s">
        <v>283</v>
      </c>
    </row>
    <row r="27" ht="15">
      <c r="A27" s="2"/>
    </row>
  </sheetData>
  <sheetProtection/>
  <mergeCells count="1">
    <mergeCell ref="F2:H2"/>
  </mergeCells>
  <printOptions/>
  <pageMargins left="0.1968503937007874" right="0.1968503937007874" top="0.3937007874015748" bottom="0.3937007874015748" header="0" footer="0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zoomScale="75" zoomScaleNormal="75" zoomScalePageLayoutView="0" workbookViewId="0" topLeftCell="A4">
      <selection activeCell="I18" sqref="I18"/>
    </sheetView>
  </sheetViews>
  <sheetFormatPr defaultColWidth="9.00390625" defaultRowHeight="12.75"/>
  <cols>
    <col min="1" max="1" width="44.25390625" style="0" customWidth="1"/>
    <col min="2" max="2" width="16.75390625" style="23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66" t="s">
        <v>0</v>
      </c>
      <c r="B2" s="67" t="s">
        <v>8</v>
      </c>
      <c r="C2" s="193" t="s">
        <v>284</v>
      </c>
      <c r="D2" s="193" t="s">
        <v>285</v>
      </c>
      <c r="E2" s="310" t="s">
        <v>2</v>
      </c>
      <c r="F2" s="311"/>
      <c r="G2" s="312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69"/>
      <c r="B3" s="70" t="s">
        <v>9</v>
      </c>
      <c r="C3" s="113">
        <v>2016</v>
      </c>
      <c r="D3" s="70">
        <v>2017</v>
      </c>
      <c r="E3" s="114">
        <v>2018</v>
      </c>
      <c r="F3" s="70">
        <v>2019</v>
      </c>
      <c r="G3" s="70">
        <v>2020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.75" thickBot="1">
      <c r="A4" s="48"/>
      <c r="B4" s="174"/>
      <c r="C4" s="21"/>
      <c r="D4" s="281"/>
      <c r="E4" s="21"/>
      <c r="F4" s="21"/>
      <c r="G4" s="21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38" t="s">
        <v>41</v>
      </c>
      <c r="B5" s="175"/>
      <c r="C5" s="30"/>
      <c r="D5" s="4"/>
      <c r="E5" s="30"/>
      <c r="F5" s="30"/>
      <c r="G5" s="30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38" t="s">
        <v>42</v>
      </c>
      <c r="B6" s="175"/>
      <c r="C6" s="30"/>
      <c r="D6" s="30"/>
      <c r="E6" s="30"/>
      <c r="F6" s="30"/>
      <c r="G6" s="30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15.75">
      <c r="A7" s="49" t="s">
        <v>43</v>
      </c>
      <c r="B7" s="175"/>
      <c r="C7" s="30"/>
      <c r="D7" s="30"/>
      <c r="E7" s="30"/>
      <c r="F7" s="30"/>
      <c r="G7" s="30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3.25" customHeight="1">
      <c r="A8" s="38"/>
      <c r="B8" s="280"/>
      <c r="C8" s="34"/>
      <c r="D8" s="34"/>
      <c r="E8" s="34"/>
      <c r="F8" s="34"/>
      <c r="G8" s="34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7" customHeight="1">
      <c r="A9" s="50" t="s">
        <v>44</v>
      </c>
      <c r="B9" s="267" t="s">
        <v>244</v>
      </c>
      <c r="C9" s="278">
        <v>0</v>
      </c>
      <c r="D9" s="278">
        <v>0</v>
      </c>
      <c r="E9" s="278">
        <v>0</v>
      </c>
      <c r="F9" s="278">
        <v>0</v>
      </c>
      <c r="G9" s="278">
        <v>0</v>
      </c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50" t="s">
        <v>46</v>
      </c>
      <c r="B10" s="267" t="s">
        <v>244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29.25" customHeight="1">
      <c r="A11" s="50" t="s">
        <v>294</v>
      </c>
      <c r="B11" s="267" t="s">
        <v>244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26.25" customHeight="1">
      <c r="A12" s="50" t="s">
        <v>47</v>
      </c>
      <c r="B12" s="267" t="s">
        <v>244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7" ht="24" customHeight="1">
      <c r="A13" s="50" t="s">
        <v>48</v>
      </c>
      <c r="B13" s="267" t="s">
        <v>244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7" ht="21" customHeight="1">
      <c r="A14" s="50" t="s">
        <v>49</v>
      </c>
      <c r="B14" s="267" t="s">
        <v>67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7" ht="43.5" customHeight="1">
      <c r="A15" s="50" t="s">
        <v>50</v>
      </c>
      <c r="B15" s="267" t="s">
        <v>51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</row>
    <row r="16" spans="1:7" ht="33" customHeight="1">
      <c r="A16" s="50" t="s">
        <v>108</v>
      </c>
      <c r="B16" s="267" t="s">
        <v>244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</row>
    <row r="17" spans="1:7" ht="31.5" customHeight="1">
      <c r="A17" s="50" t="s">
        <v>52</v>
      </c>
      <c r="B17" s="267" t="s">
        <v>244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</row>
    <row r="18" spans="1:7" ht="30" customHeight="1">
      <c r="A18" s="51" t="s">
        <v>53</v>
      </c>
      <c r="B18" s="267" t="s">
        <v>244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</row>
    <row r="19" spans="1:7" ht="51" customHeight="1">
      <c r="A19" s="50" t="s">
        <v>54</v>
      </c>
      <c r="B19" s="267" t="s">
        <v>244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</row>
    <row r="20" spans="1:7" ht="30.75" customHeight="1">
      <c r="A20" s="50" t="s">
        <v>295</v>
      </c>
      <c r="B20" s="267" t="s">
        <v>107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</row>
    <row r="21" spans="1:7" ht="34.5" customHeight="1">
      <c r="A21" s="52" t="s">
        <v>55</v>
      </c>
      <c r="B21" s="267" t="s">
        <v>107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</row>
    <row r="22" spans="1:7" ht="29.25" customHeight="1">
      <c r="A22" s="50" t="s">
        <v>56</v>
      </c>
      <c r="B22" s="267" t="s">
        <v>107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</row>
    <row r="23" spans="1:7" ht="24" customHeight="1">
      <c r="A23" s="50" t="s">
        <v>57</v>
      </c>
      <c r="B23" s="267" t="s">
        <v>107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26.25" customHeight="1">
      <c r="A24" s="50" t="s">
        <v>58</v>
      </c>
      <c r="B24" s="267" t="s">
        <v>107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</row>
    <row r="25" spans="1:7" ht="29.25" customHeight="1">
      <c r="A25" s="50" t="s">
        <v>59</v>
      </c>
      <c r="B25" s="267" t="s">
        <v>107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</row>
    <row r="26" spans="1:7" ht="48" customHeight="1">
      <c r="A26" s="50" t="s">
        <v>60</v>
      </c>
      <c r="B26" s="267" t="s">
        <v>107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</row>
    <row r="27" spans="1:7" ht="46.5" customHeight="1">
      <c r="A27" s="50" t="s">
        <v>61</v>
      </c>
      <c r="B27" s="267" t="s">
        <v>107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</row>
    <row r="28" spans="1:7" ht="45.75" customHeight="1">
      <c r="A28" s="50" t="s">
        <v>62</v>
      </c>
      <c r="B28" s="267" t="s">
        <v>107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</row>
    <row r="29" spans="1:7" ht="18" customHeight="1">
      <c r="A29" s="50" t="s">
        <v>63</v>
      </c>
      <c r="B29" s="267" t="s">
        <v>107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</row>
    <row r="30" spans="1:7" ht="32.25" customHeight="1">
      <c r="A30" s="50" t="s">
        <v>64</v>
      </c>
      <c r="B30" s="267" t="s">
        <v>65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</row>
    <row r="31" spans="1:7" ht="30.75" customHeight="1">
      <c r="A31" s="50" t="s">
        <v>66</v>
      </c>
      <c r="B31" s="267" t="s">
        <v>67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</row>
    <row r="32" spans="1:7" ht="27.75" customHeight="1">
      <c r="A32" s="50" t="s">
        <v>68</v>
      </c>
      <c r="B32" s="267" t="s">
        <v>69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</row>
    <row r="33" spans="1:7" ht="27" customHeight="1">
      <c r="A33" s="50" t="s">
        <v>70</v>
      </c>
      <c r="B33" s="267" t="s">
        <v>71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</row>
    <row r="34" spans="1:7" ht="23.25" customHeight="1">
      <c r="A34" s="50" t="s">
        <v>72</v>
      </c>
      <c r="B34" s="267" t="s">
        <v>244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</row>
    <row r="35" spans="1:7" ht="24.75" customHeight="1">
      <c r="A35" s="50" t="s">
        <v>73</v>
      </c>
      <c r="B35" s="267" t="s">
        <v>244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</row>
    <row r="36" spans="1:7" ht="15.75" customHeight="1">
      <c r="A36" s="50" t="s">
        <v>74</v>
      </c>
      <c r="B36" s="267" t="s">
        <v>244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</row>
    <row r="37" spans="1:7" ht="23.25" customHeight="1">
      <c r="A37" s="50" t="s">
        <v>75</v>
      </c>
      <c r="B37" s="267" t="s">
        <v>244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</row>
    <row r="38" spans="1:7" ht="48" customHeight="1">
      <c r="A38" s="50" t="s">
        <v>76</v>
      </c>
      <c r="B38" s="267" t="s">
        <v>244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</row>
    <row r="39" spans="1:7" ht="24.75" customHeight="1">
      <c r="A39" s="50" t="s">
        <v>77</v>
      </c>
      <c r="B39" s="267" t="s">
        <v>244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</row>
    <row r="40" spans="1:7" ht="38.25" customHeight="1">
      <c r="A40" s="50" t="s">
        <v>78</v>
      </c>
      <c r="B40" s="267" t="s">
        <v>67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</row>
    <row r="41" spans="1:7" ht="24.75" customHeight="1">
      <c r="A41" s="50" t="s">
        <v>79</v>
      </c>
      <c r="B41" s="267" t="s">
        <v>67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</row>
    <row r="42" spans="1:7" ht="23.25" customHeight="1">
      <c r="A42" s="50" t="s">
        <v>80</v>
      </c>
      <c r="B42" s="267" t="s">
        <v>45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ht="27.75" customHeight="1">
      <c r="A43" s="50" t="s">
        <v>81</v>
      </c>
      <c r="B43" s="267" t="s">
        <v>82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</row>
    <row r="44" spans="1:7" ht="34.5" customHeight="1">
      <c r="A44" s="50" t="s">
        <v>83</v>
      </c>
      <c r="B44" s="267" t="s">
        <v>82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</row>
    <row r="45" spans="1:7" ht="38.25" customHeight="1">
      <c r="A45" s="50" t="s">
        <v>84</v>
      </c>
      <c r="B45" s="267" t="s">
        <v>82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</row>
    <row r="46" spans="1:7" ht="32.25" customHeight="1">
      <c r="A46" s="50" t="s">
        <v>85</v>
      </c>
      <c r="B46" s="267" t="s">
        <v>82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</row>
    <row r="47" spans="1:7" ht="27.75" customHeight="1">
      <c r="A47" s="50" t="s">
        <v>86</v>
      </c>
      <c r="B47" s="267" t="s">
        <v>45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</row>
    <row r="48" spans="1:7" ht="15.75" customHeight="1">
      <c r="A48" s="50" t="s">
        <v>87</v>
      </c>
      <c r="B48" s="267" t="s">
        <v>45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</row>
    <row r="49" spans="1:7" ht="24.75" customHeight="1">
      <c r="A49" s="50" t="s">
        <v>88</v>
      </c>
      <c r="B49" s="267" t="s">
        <v>89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</row>
    <row r="50" spans="1:7" ht="26.25" customHeight="1">
      <c r="A50" s="50" t="s">
        <v>90</v>
      </c>
      <c r="B50" s="267" t="s">
        <v>67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</row>
    <row r="51" spans="1:7" ht="29.25" customHeight="1">
      <c r="A51" s="50" t="s">
        <v>91</v>
      </c>
      <c r="B51" s="267" t="s">
        <v>67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</row>
    <row r="52" spans="1:7" ht="32.25" customHeight="1">
      <c r="A52" s="50" t="s">
        <v>92</v>
      </c>
      <c r="B52" s="267" t="s">
        <v>67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</row>
    <row r="53" spans="1:7" ht="30" customHeight="1">
      <c r="A53" s="50" t="s">
        <v>93</v>
      </c>
      <c r="B53" s="267" t="s">
        <v>67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</row>
    <row r="54" spans="1:7" ht="27.75" customHeight="1">
      <c r="A54" s="50" t="s">
        <v>94</v>
      </c>
      <c r="B54" s="267" t="s">
        <v>67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</row>
    <row r="55" spans="1:7" ht="33.75" customHeight="1">
      <c r="A55" s="50" t="s">
        <v>95</v>
      </c>
      <c r="B55" s="267" t="s">
        <v>96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</row>
    <row r="56" spans="1:7" ht="26.25" customHeight="1">
      <c r="A56" s="50" t="s">
        <v>97</v>
      </c>
      <c r="B56" s="267" t="s">
        <v>89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</row>
    <row r="57" spans="1:7" ht="29.25" customHeight="1">
      <c r="A57" s="50" t="s">
        <v>98</v>
      </c>
      <c r="B57" s="267" t="s">
        <v>67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</row>
    <row r="58" spans="1:7" ht="18" customHeight="1">
      <c r="A58" s="50" t="s">
        <v>99</v>
      </c>
      <c r="B58" s="267" t="s">
        <v>89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</row>
    <row r="59" spans="1:7" ht="30" customHeight="1">
      <c r="A59" s="50" t="s">
        <v>100</v>
      </c>
      <c r="B59" s="267" t="s">
        <v>101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</row>
    <row r="60" spans="1:7" ht="15">
      <c r="A60" s="50" t="s">
        <v>102</v>
      </c>
      <c r="B60" s="267"/>
      <c r="C60" s="35">
        <v>0</v>
      </c>
      <c r="D60" s="35">
        <v>0</v>
      </c>
      <c r="E60" s="35">
        <v>0</v>
      </c>
      <c r="F60" s="35">
        <v>0</v>
      </c>
      <c r="G60" s="35">
        <v>0</v>
      </c>
    </row>
    <row r="61" spans="1:7" ht="20.25" customHeight="1">
      <c r="A61" s="52" t="s">
        <v>103</v>
      </c>
      <c r="B61" s="267" t="s">
        <v>104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</row>
    <row r="62" spans="1:7" ht="19.5" customHeight="1">
      <c r="A62" s="52" t="s">
        <v>105</v>
      </c>
      <c r="B62" s="267" t="s">
        <v>104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</row>
    <row r="63" spans="1:7" ht="20.25" customHeight="1" thickBot="1">
      <c r="A63" s="53" t="s">
        <v>106</v>
      </c>
      <c r="B63" s="279" t="s">
        <v>104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</row>
  </sheetData>
  <sheetProtection/>
  <mergeCells count="1">
    <mergeCell ref="E2:G2"/>
  </mergeCells>
  <printOptions/>
  <pageMargins left="0.3937007874015748" right="0" top="0.3937007874015748" bottom="0.7874015748031497" header="0" footer="0"/>
  <pageSetup fitToHeight="2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2.75"/>
  <cols>
    <col min="1" max="1" width="40.375" style="0" customWidth="1"/>
    <col min="2" max="2" width="0.12890625" style="0" hidden="1" customWidth="1"/>
    <col min="3" max="3" width="19.125" style="94" customWidth="1"/>
    <col min="4" max="4" width="11.00390625" style="46" customWidth="1"/>
    <col min="5" max="5" width="11.25390625" style="46" customWidth="1"/>
    <col min="6" max="6" width="11.375" style="46" customWidth="1"/>
    <col min="7" max="7" width="11.00390625" style="46" customWidth="1"/>
    <col min="8" max="8" width="11.375" style="46" customWidth="1"/>
  </cols>
  <sheetData>
    <row r="1" spans="1:8" ht="15.75" thickBot="1">
      <c r="A1" s="1"/>
      <c r="B1" s="1"/>
      <c r="C1" s="12"/>
      <c r="D1" s="1"/>
      <c r="E1" s="1"/>
      <c r="F1" s="3"/>
      <c r="G1" s="1"/>
      <c r="H1" s="3"/>
    </row>
    <row r="2" spans="1:18" ht="16.5" thickBot="1">
      <c r="A2" s="66" t="s">
        <v>0</v>
      </c>
      <c r="B2" s="68" t="s">
        <v>1</v>
      </c>
      <c r="C2" s="67" t="s">
        <v>8</v>
      </c>
      <c r="D2" s="193" t="s">
        <v>284</v>
      </c>
      <c r="E2" s="193" t="s">
        <v>285</v>
      </c>
      <c r="F2" s="310" t="s">
        <v>2</v>
      </c>
      <c r="G2" s="311"/>
      <c r="H2" s="312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69"/>
      <c r="B3" s="78"/>
      <c r="C3" s="70" t="s">
        <v>9</v>
      </c>
      <c r="D3" s="113">
        <v>2016</v>
      </c>
      <c r="E3" s="70">
        <v>2017</v>
      </c>
      <c r="F3" s="114">
        <v>2018</v>
      </c>
      <c r="G3" s="70">
        <v>2019</v>
      </c>
      <c r="H3" s="70">
        <v>2020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">
      <c r="A4" s="4"/>
      <c r="B4" s="55"/>
      <c r="C4" s="54"/>
      <c r="D4" s="21"/>
      <c r="E4" s="21"/>
      <c r="F4" s="21"/>
      <c r="G4" s="21"/>
      <c r="H4" s="21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15.75">
      <c r="A5" s="95" t="s">
        <v>109</v>
      </c>
      <c r="B5" s="14"/>
      <c r="C5" s="42"/>
      <c r="D5" s="34"/>
      <c r="E5" s="34"/>
      <c r="F5" s="34"/>
      <c r="G5" s="34"/>
      <c r="H5" s="34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0.75" customHeight="1">
      <c r="A6" s="16"/>
      <c r="B6" s="3"/>
      <c r="C6" s="31"/>
      <c r="D6" s="30"/>
      <c r="E6" s="30"/>
      <c r="F6" s="30"/>
      <c r="G6" s="30"/>
      <c r="H6" s="30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62.25" customHeight="1">
      <c r="A7" s="18" t="s">
        <v>110</v>
      </c>
      <c r="B7" s="3"/>
      <c r="C7" s="106" t="s">
        <v>296</v>
      </c>
      <c r="D7" s="236">
        <v>0</v>
      </c>
      <c r="E7" s="236">
        <v>0</v>
      </c>
      <c r="F7" s="236">
        <v>0</v>
      </c>
      <c r="G7" s="236">
        <v>0</v>
      </c>
      <c r="H7" s="236">
        <v>0</v>
      </c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47.25" customHeight="1">
      <c r="A8" s="17"/>
      <c r="B8" s="37"/>
      <c r="C8" s="116" t="s">
        <v>264</v>
      </c>
      <c r="D8" s="231">
        <f>SUM(D7/1499481*100/1.062)</f>
        <v>0</v>
      </c>
      <c r="E8" s="231" t="e">
        <f>SUM(E7/D7*100/1.063)</f>
        <v>#DIV/0!</v>
      </c>
      <c r="F8" s="231" t="e">
        <f>SUM(F7/E7*100/1.047)</f>
        <v>#DIV/0!</v>
      </c>
      <c r="G8" s="231" t="e">
        <f>SUM(G7/F7*100/1.042)</f>
        <v>#DIV/0!</v>
      </c>
      <c r="H8" s="231" t="e">
        <f>SUM(H7/G7*100/1.039)</f>
        <v>#DIV/0!</v>
      </c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60" customHeight="1">
      <c r="A9" s="18" t="s">
        <v>111</v>
      </c>
      <c r="B9" s="37"/>
      <c r="C9" s="106" t="s">
        <v>296</v>
      </c>
      <c r="D9" s="231">
        <v>0</v>
      </c>
      <c r="E9" s="231">
        <v>0</v>
      </c>
      <c r="F9" s="231">
        <v>0</v>
      </c>
      <c r="G9" s="231">
        <v>0</v>
      </c>
      <c r="H9" s="231">
        <v>0</v>
      </c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45" customHeight="1">
      <c r="A10" s="25"/>
      <c r="B10" s="37"/>
      <c r="C10" s="116" t="s">
        <v>264</v>
      </c>
      <c r="D10" s="231">
        <f>SUM(D9/38341*100/1.062)</f>
        <v>0</v>
      </c>
      <c r="E10" s="231" t="e">
        <f>SUM(E9/D9*100/1.063)</f>
        <v>#DIV/0!</v>
      </c>
      <c r="F10" s="231" t="e">
        <f>SUM(F9/E9*100/1.047)</f>
        <v>#DIV/0!</v>
      </c>
      <c r="G10" s="231" t="e">
        <f>SUM(G9/F9*100/1.042)</f>
        <v>#DIV/0!</v>
      </c>
      <c r="H10" s="231" t="e">
        <f>SUM(H9/G9*100/1.039)</f>
        <v>#DIV/0!</v>
      </c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60.75" customHeight="1">
      <c r="A11" s="24" t="s">
        <v>200</v>
      </c>
      <c r="B11" s="37"/>
      <c r="C11" s="106" t="s">
        <v>296</v>
      </c>
      <c r="D11" s="231">
        <v>175</v>
      </c>
      <c r="E11" s="231">
        <v>210.3</v>
      </c>
      <c r="F11" s="231">
        <v>196</v>
      </c>
      <c r="G11" s="231">
        <v>200</v>
      </c>
      <c r="H11" s="231">
        <v>210</v>
      </c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45" customHeight="1" thickBot="1">
      <c r="A12" s="195"/>
      <c r="B12" s="196"/>
      <c r="C12" s="169" t="s">
        <v>264</v>
      </c>
      <c r="D12" s="237">
        <f>SUM(D11/417285.8*100/1.074)</f>
        <v>0.03904812286466958</v>
      </c>
      <c r="E12" s="237">
        <f>SUM(E11/D11*100/1.073)</f>
        <v>111.9957395819465</v>
      </c>
      <c r="F12" s="237">
        <f>SUM(F11/E11*100/1.057)</f>
        <v>88.17425752551543</v>
      </c>
      <c r="G12" s="237">
        <f>SUM(G11/F11*100/1.056)</f>
        <v>96.6295609152752</v>
      </c>
      <c r="H12" s="237">
        <f>SUM(H11/G11*100/1.055)</f>
        <v>99.5260663507109</v>
      </c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8" ht="12.75">
      <c r="A13" s="1"/>
      <c r="B13" s="1"/>
      <c r="C13" s="12"/>
      <c r="D13" s="1"/>
      <c r="E13" s="1"/>
      <c r="F13" s="1"/>
      <c r="G13" s="1"/>
      <c r="H13" s="1"/>
    </row>
    <row r="14" spans="1:8" ht="15">
      <c r="A14" s="10" t="s">
        <v>207</v>
      </c>
      <c r="B14" s="1"/>
      <c r="C14" s="12"/>
      <c r="D14" s="1"/>
      <c r="E14" s="1"/>
      <c r="F14" s="1"/>
      <c r="G14" s="1"/>
      <c r="H14" s="1"/>
    </row>
    <row r="15" spans="1:8" ht="15">
      <c r="A15" s="11" t="s">
        <v>283</v>
      </c>
      <c r="C15" s="12"/>
      <c r="D15" s="1"/>
      <c r="E15" s="1"/>
      <c r="F15" s="1"/>
      <c r="G15" s="1"/>
      <c r="H15" s="1"/>
    </row>
    <row r="16" spans="1:8" ht="15">
      <c r="A16" s="2"/>
      <c r="C16" s="12"/>
      <c r="D16" s="1"/>
      <c r="E16" s="1"/>
      <c r="F16" s="1"/>
      <c r="G16" s="1"/>
      <c r="H16" s="1"/>
    </row>
    <row r="17" spans="3:8" ht="12.75">
      <c r="C17" s="12"/>
      <c r="D17" s="1"/>
      <c r="E17" s="1"/>
      <c r="F17" s="1"/>
      <c r="G17" s="1"/>
      <c r="H17" s="1"/>
    </row>
    <row r="18" spans="3:8" ht="12.75">
      <c r="C18" s="12"/>
      <c r="D18" s="1"/>
      <c r="E18" s="1"/>
      <c r="F18" s="1"/>
      <c r="G18" s="1"/>
      <c r="H18" s="1"/>
    </row>
    <row r="19" spans="3:8" ht="12.75">
      <c r="C19" s="12"/>
      <c r="D19" s="1"/>
      <c r="E19" s="1"/>
      <c r="F19" s="1"/>
      <c r="G19" s="1"/>
      <c r="H19" s="1"/>
    </row>
    <row r="20" spans="3:8" ht="12.75">
      <c r="C20" s="12"/>
      <c r="D20" s="1"/>
      <c r="E20" s="1"/>
      <c r="F20" s="1"/>
      <c r="G20" s="1"/>
      <c r="H20" s="1"/>
    </row>
    <row r="21" spans="3:8" ht="12.75">
      <c r="C21" s="12"/>
      <c r="D21" s="1"/>
      <c r="E21" s="1"/>
      <c r="F21" s="1"/>
      <c r="G21" s="1"/>
      <c r="H21" s="1"/>
    </row>
    <row r="22" spans="3:8" ht="12.75">
      <c r="C22" s="12"/>
      <c r="D22" s="1"/>
      <c r="E22" s="1"/>
      <c r="F22" s="1"/>
      <c r="G22" s="1"/>
      <c r="H22" s="1"/>
    </row>
    <row r="23" spans="3:8" ht="12.75">
      <c r="C23" s="12"/>
      <c r="D23" s="1"/>
      <c r="E23" s="1"/>
      <c r="F23" s="1"/>
      <c r="G23" s="1"/>
      <c r="H23" s="1"/>
    </row>
    <row r="24" spans="3:8" ht="12.75">
      <c r="C24" s="12"/>
      <c r="D24" s="1"/>
      <c r="E24" s="1"/>
      <c r="F24" s="1"/>
      <c r="G24" s="1"/>
      <c r="H24" s="1"/>
    </row>
    <row r="25" spans="3:8" ht="12.75">
      <c r="C25" s="12"/>
      <c r="D25" s="1"/>
      <c r="E25" s="1"/>
      <c r="F25" s="1"/>
      <c r="G25" s="1"/>
      <c r="H25" s="1"/>
    </row>
    <row r="26" spans="3:8" ht="12.75">
      <c r="C26" s="12"/>
      <c r="D26" s="1"/>
      <c r="E26" s="1"/>
      <c r="F26" s="1"/>
      <c r="G26" s="1"/>
      <c r="H26" s="1"/>
    </row>
    <row r="27" spans="3:8" ht="12.75">
      <c r="C27" s="12"/>
      <c r="D27" s="1"/>
      <c r="E27" s="1"/>
      <c r="F27" s="1"/>
      <c r="G27" s="1"/>
      <c r="H27" s="1"/>
    </row>
    <row r="28" spans="3:8" ht="12.75">
      <c r="C28" s="12"/>
      <c r="D28" s="1"/>
      <c r="E28" s="1"/>
      <c r="F28" s="1"/>
      <c r="G28" s="1"/>
      <c r="H28" s="1"/>
    </row>
    <row r="29" spans="3:8" ht="12.75">
      <c r="C29" s="12"/>
      <c r="D29" s="1"/>
      <c r="E29" s="1"/>
      <c r="F29" s="1"/>
      <c r="G29" s="1"/>
      <c r="H29" s="1"/>
    </row>
    <row r="30" spans="3:8" ht="12.75">
      <c r="C30" s="12"/>
      <c r="D30" s="1"/>
      <c r="E30" s="1"/>
      <c r="F30" s="1"/>
      <c r="G30" s="1"/>
      <c r="H30" s="1"/>
    </row>
    <row r="31" spans="3:8" ht="12.75">
      <c r="C31" s="12"/>
      <c r="D31" s="1"/>
      <c r="E31" s="1"/>
      <c r="F31" s="1"/>
      <c r="G31" s="1"/>
      <c r="H31" s="1"/>
    </row>
    <row r="32" spans="3:8" ht="12.75">
      <c r="C32" s="12"/>
      <c r="D32" s="1"/>
      <c r="E32" s="1"/>
      <c r="F32" s="1"/>
      <c r="G32" s="1"/>
      <c r="H32" s="1"/>
    </row>
    <row r="33" spans="3:8" ht="12.75">
      <c r="C33" s="12"/>
      <c r="D33" s="1"/>
      <c r="E33" s="1"/>
      <c r="F33" s="1"/>
      <c r="G33" s="1"/>
      <c r="H33" s="1"/>
    </row>
    <row r="34" spans="3:8" ht="12.75">
      <c r="C34" s="12"/>
      <c r="D34" s="1"/>
      <c r="E34" s="1"/>
      <c r="F34" s="1"/>
      <c r="G34" s="1"/>
      <c r="H34" s="1"/>
    </row>
    <row r="35" spans="3:8" ht="12.75">
      <c r="C35" s="12"/>
      <c r="D35" s="1"/>
      <c r="E35" s="1"/>
      <c r="F35" s="1"/>
      <c r="G35" s="1"/>
      <c r="H35" s="1"/>
    </row>
    <row r="36" spans="3:8" ht="12.75">
      <c r="C36" s="12"/>
      <c r="D36" s="1"/>
      <c r="E36" s="1"/>
      <c r="F36" s="1"/>
      <c r="G36" s="1"/>
      <c r="H36" s="1"/>
    </row>
    <row r="37" spans="3:8" ht="12.75">
      <c r="C37" s="12"/>
      <c r="D37" s="1"/>
      <c r="E37" s="1"/>
      <c r="F37" s="1"/>
      <c r="G37" s="1"/>
      <c r="H37" s="1"/>
    </row>
    <row r="38" spans="3:8" ht="12.75">
      <c r="C38" s="12"/>
      <c r="D38" s="1"/>
      <c r="E38" s="1"/>
      <c r="F38" s="1"/>
      <c r="G38" s="1"/>
      <c r="H38" s="1"/>
    </row>
    <row r="39" spans="3:8" ht="12.75">
      <c r="C39" s="12"/>
      <c r="D39" s="1"/>
      <c r="E39" s="1"/>
      <c r="F39" s="1"/>
      <c r="G39" s="1"/>
      <c r="H39" s="1"/>
    </row>
    <row r="40" spans="3:8" ht="12.75">
      <c r="C40" s="12"/>
      <c r="D40" s="1"/>
      <c r="E40" s="1"/>
      <c r="F40" s="1"/>
      <c r="G40" s="1"/>
      <c r="H40" s="1"/>
    </row>
    <row r="41" spans="3:8" ht="12.75">
      <c r="C41" s="12"/>
      <c r="D41" s="1"/>
      <c r="E41" s="1"/>
      <c r="F41" s="1"/>
      <c r="G41" s="1"/>
      <c r="H41" s="1"/>
    </row>
    <row r="42" spans="3:8" ht="12.75">
      <c r="C42" s="12"/>
      <c r="D42" s="1"/>
      <c r="E42" s="1"/>
      <c r="F42" s="1"/>
      <c r="G42" s="1"/>
      <c r="H42" s="1"/>
    </row>
    <row r="43" spans="3:8" ht="12.75">
      <c r="C43" s="12"/>
      <c r="D43" s="1"/>
      <c r="E43" s="1"/>
      <c r="F43" s="1"/>
      <c r="G43" s="1"/>
      <c r="H43" s="1"/>
    </row>
    <row r="44" spans="3:8" ht="12.75">
      <c r="C44" s="12"/>
      <c r="D44" s="1"/>
      <c r="E44" s="1"/>
      <c r="F44" s="1"/>
      <c r="G44" s="1"/>
      <c r="H44" s="1"/>
    </row>
    <row r="45" spans="3:8" ht="12.75">
      <c r="C45" s="12"/>
      <c r="D45" s="1"/>
      <c r="E45" s="1"/>
      <c r="F45" s="1"/>
      <c r="G45" s="1"/>
      <c r="H45" s="1"/>
    </row>
    <row r="46" spans="3:8" ht="12.75">
      <c r="C46" s="12"/>
      <c r="D46" s="1"/>
      <c r="E46" s="1"/>
      <c r="F46" s="1"/>
      <c r="G46" s="1"/>
      <c r="H46" s="1"/>
    </row>
    <row r="47" spans="3:8" ht="12.75">
      <c r="C47" s="12"/>
      <c r="D47" s="1"/>
      <c r="E47" s="1"/>
      <c r="F47" s="1"/>
      <c r="G47" s="1"/>
      <c r="H47" s="1"/>
    </row>
    <row r="48" spans="3:8" ht="12.75">
      <c r="C48" s="12"/>
      <c r="D48" s="1"/>
      <c r="E48" s="1"/>
      <c r="F48" s="1"/>
      <c r="G48" s="1"/>
      <c r="H48" s="1"/>
    </row>
    <row r="49" spans="3:8" ht="12.75">
      <c r="C49" s="12"/>
      <c r="D49" s="1"/>
      <c r="E49" s="1"/>
      <c r="F49" s="1"/>
      <c r="G49" s="1"/>
      <c r="H49" s="1"/>
    </row>
    <row r="50" spans="3:8" ht="12.75">
      <c r="C50" s="12"/>
      <c r="D50" s="1"/>
      <c r="E50" s="1"/>
      <c r="F50" s="1"/>
      <c r="G50" s="1"/>
      <c r="H50" s="1"/>
    </row>
    <row r="51" spans="3:8" ht="12.75">
      <c r="C51" s="12"/>
      <c r="D51" s="1"/>
      <c r="E51" s="1"/>
      <c r="F51" s="1"/>
      <c r="G51" s="1"/>
      <c r="H51" s="1"/>
    </row>
    <row r="52" spans="3:8" ht="12.75">
      <c r="C52" s="12"/>
      <c r="D52" s="1"/>
      <c r="E52" s="1"/>
      <c r="F52" s="1"/>
      <c r="G52" s="1"/>
      <c r="H52" s="1"/>
    </row>
    <row r="53" spans="3:8" ht="12.75">
      <c r="C53" s="12"/>
      <c r="D53" s="1"/>
      <c r="E53" s="1"/>
      <c r="F53" s="1"/>
      <c r="G53" s="1"/>
      <c r="H53" s="1"/>
    </row>
    <row r="54" spans="3:8" ht="12.75">
      <c r="C54" s="12"/>
      <c r="D54" s="1"/>
      <c r="E54" s="1"/>
      <c r="F54" s="1"/>
      <c r="G54" s="1"/>
      <c r="H54" s="1"/>
    </row>
    <row r="55" spans="3:8" ht="12.75">
      <c r="C55" s="12"/>
      <c r="D55" s="1"/>
      <c r="E55" s="1"/>
      <c r="F55" s="1"/>
      <c r="G55" s="1"/>
      <c r="H55" s="1"/>
    </row>
    <row r="56" spans="3:8" ht="12.75">
      <c r="C56" s="12"/>
      <c r="D56" s="1"/>
      <c r="E56" s="1"/>
      <c r="F56" s="1"/>
      <c r="G56" s="1"/>
      <c r="H56" s="1"/>
    </row>
    <row r="57" spans="3:8" ht="12.75">
      <c r="C57" s="12"/>
      <c r="D57" s="1"/>
      <c r="E57" s="1"/>
      <c r="F57" s="1"/>
      <c r="G57" s="1"/>
      <c r="H57" s="1"/>
    </row>
    <row r="58" spans="3:8" ht="12.75">
      <c r="C58" s="12"/>
      <c r="D58" s="1"/>
      <c r="E58" s="1"/>
      <c r="F58" s="1"/>
      <c r="G58" s="1"/>
      <c r="H58" s="1"/>
    </row>
    <row r="59" spans="3:8" ht="12.75">
      <c r="C59" s="12"/>
      <c r="D59" s="1"/>
      <c r="E59" s="1"/>
      <c r="F59" s="1"/>
      <c r="G59" s="1"/>
      <c r="H59" s="1"/>
    </row>
    <row r="60" spans="3:8" ht="12.75">
      <c r="C60" s="12"/>
      <c r="D60" s="1"/>
      <c r="E60" s="1"/>
      <c r="F60" s="1"/>
      <c r="G60" s="1"/>
      <c r="H60" s="1"/>
    </row>
    <row r="61" spans="3:8" ht="12.75">
      <c r="C61" s="12"/>
      <c r="D61" s="1"/>
      <c r="E61" s="1"/>
      <c r="F61" s="1"/>
      <c r="G61" s="1"/>
      <c r="H61" s="1"/>
    </row>
    <row r="62" spans="3:8" ht="12.75">
      <c r="C62" s="12"/>
      <c r="D62" s="1"/>
      <c r="E62" s="1"/>
      <c r="F62" s="1"/>
      <c r="G62" s="1"/>
      <c r="H62" s="1"/>
    </row>
    <row r="63" spans="3:8" ht="12.75">
      <c r="C63" s="12"/>
      <c r="D63" s="1"/>
      <c r="E63" s="1"/>
      <c r="F63" s="1"/>
      <c r="G63" s="1"/>
      <c r="H63" s="1"/>
    </row>
    <row r="64" spans="3:8" ht="12.75">
      <c r="C64" s="12"/>
      <c r="D64" s="1"/>
      <c r="E64" s="1"/>
      <c r="F64" s="1"/>
      <c r="G64" s="1"/>
      <c r="H64" s="1"/>
    </row>
    <row r="65" spans="3:8" ht="12.75">
      <c r="C65" s="12"/>
      <c r="D65" s="1"/>
      <c r="E65" s="1"/>
      <c r="F65" s="1"/>
      <c r="G65" s="1"/>
      <c r="H65" s="1"/>
    </row>
    <row r="66" spans="3:8" ht="12.75">
      <c r="C66" s="12"/>
      <c r="D66" s="1"/>
      <c r="E66" s="1"/>
      <c r="F66" s="1"/>
      <c r="G66" s="1"/>
      <c r="H66" s="1"/>
    </row>
    <row r="67" spans="3:8" ht="12.75">
      <c r="C67" s="12"/>
      <c r="D67" s="1"/>
      <c r="E67" s="1"/>
      <c r="F67" s="1"/>
      <c r="G67" s="1"/>
      <c r="H67" s="1"/>
    </row>
    <row r="68" spans="3:8" ht="12.75">
      <c r="C68" s="12"/>
      <c r="D68" s="1"/>
      <c r="E68" s="1"/>
      <c r="F68" s="1"/>
      <c r="G68" s="1"/>
      <c r="H68" s="1"/>
    </row>
    <row r="69" spans="3:8" ht="12.75">
      <c r="C69" s="12"/>
      <c r="D69" s="1"/>
      <c r="E69" s="1"/>
      <c r="F69" s="1"/>
      <c r="G69" s="1"/>
      <c r="H69" s="1"/>
    </row>
    <row r="70" spans="3:8" ht="12.75">
      <c r="C70" s="12"/>
      <c r="D70" s="1"/>
      <c r="E70" s="1"/>
      <c r="F70" s="1"/>
      <c r="G70" s="1"/>
      <c r="H70" s="1"/>
    </row>
    <row r="71" spans="3:8" ht="12.75">
      <c r="C71" s="12"/>
      <c r="D71" s="1"/>
      <c r="E71" s="1"/>
      <c r="F71" s="1"/>
      <c r="G71" s="1"/>
      <c r="H71" s="1"/>
    </row>
    <row r="72" spans="3:8" ht="12.75">
      <c r="C72" s="12"/>
      <c r="D72" s="1"/>
      <c r="E72" s="1"/>
      <c r="F72" s="1"/>
      <c r="G72" s="1"/>
      <c r="H72" s="1"/>
    </row>
    <row r="73" spans="3:8" ht="12.75">
      <c r="C73" s="12"/>
      <c r="D73" s="1"/>
      <c r="E73" s="1"/>
      <c r="F73" s="1"/>
      <c r="G73" s="1"/>
      <c r="H73" s="1"/>
    </row>
    <row r="74" spans="3:8" ht="12.75">
      <c r="C74" s="12"/>
      <c r="D74" s="1"/>
      <c r="E74" s="1"/>
      <c r="F74" s="1"/>
      <c r="G74" s="1"/>
      <c r="H74" s="1"/>
    </row>
    <row r="75" spans="3:8" ht="12.75">
      <c r="C75" s="12"/>
      <c r="D75" s="1"/>
      <c r="E75" s="1"/>
      <c r="F75" s="1"/>
      <c r="G75" s="1"/>
      <c r="H75" s="1"/>
    </row>
    <row r="76" spans="3:8" ht="12.75">
      <c r="C76" s="12"/>
      <c r="D76" s="1"/>
      <c r="E76" s="1"/>
      <c r="F76" s="1"/>
      <c r="G76" s="1"/>
      <c r="H76" s="1"/>
    </row>
    <row r="77" spans="3:8" ht="12.75">
      <c r="C77" s="12"/>
      <c r="D77" s="1"/>
      <c r="E77" s="1"/>
      <c r="F77" s="1"/>
      <c r="G77" s="1"/>
      <c r="H77" s="1"/>
    </row>
    <row r="78" spans="3:8" ht="12.75">
      <c r="C78" s="12"/>
      <c r="D78" s="1"/>
      <c r="E78" s="1"/>
      <c r="F78" s="1"/>
      <c r="G78" s="1"/>
      <c r="H78" s="1"/>
    </row>
    <row r="79" spans="3:8" ht="12.75">
      <c r="C79" s="12"/>
      <c r="D79" s="1"/>
      <c r="E79" s="1"/>
      <c r="F79" s="1"/>
      <c r="G79" s="1"/>
      <c r="H79" s="1"/>
    </row>
    <row r="80" spans="3:8" ht="12.75">
      <c r="C80" s="12"/>
      <c r="D80" s="1"/>
      <c r="E80" s="1"/>
      <c r="F80" s="1"/>
      <c r="G80" s="1"/>
      <c r="H80" s="1"/>
    </row>
    <row r="81" spans="3:8" ht="12.75">
      <c r="C81" s="12"/>
      <c r="D81" s="1"/>
      <c r="E81" s="1"/>
      <c r="F81" s="1"/>
      <c r="G81" s="1"/>
      <c r="H81" s="1"/>
    </row>
    <row r="82" spans="3:8" ht="12.75">
      <c r="C82" s="12"/>
      <c r="D82" s="1"/>
      <c r="E82" s="1"/>
      <c r="F82" s="1"/>
      <c r="G82" s="1"/>
      <c r="H82" s="1"/>
    </row>
    <row r="83" spans="3:8" ht="12.75">
      <c r="C83" s="12"/>
      <c r="D83" s="1"/>
      <c r="E83" s="1"/>
      <c r="F83" s="1"/>
      <c r="G83" s="1"/>
      <c r="H83" s="1"/>
    </row>
    <row r="84" spans="3:8" ht="12.75">
      <c r="C84" s="12"/>
      <c r="D84" s="1"/>
      <c r="E84" s="1"/>
      <c r="F84" s="1"/>
      <c r="G84" s="1"/>
      <c r="H84" s="1"/>
    </row>
    <row r="85" spans="3:8" ht="12.75">
      <c r="C85" s="12"/>
      <c r="D85" s="1"/>
      <c r="E85" s="1"/>
      <c r="F85" s="1"/>
      <c r="G85" s="1"/>
      <c r="H85" s="1"/>
    </row>
    <row r="86" spans="3:8" ht="12.75">
      <c r="C86" s="12"/>
      <c r="D86" s="1"/>
      <c r="E86" s="1"/>
      <c r="F86" s="1"/>
      <c r="G86" s="1"/>
      <c r="H86" s="1"/>
    </row>
    <row r="87" spans="3:8" ht="12.75">
      <c r="C87" s="12"/>
      <c r="D87" s="1"/>
      <c r="E87" s="1"/>
      <c r="F87" s="1"/>
      <c r="G87" s="1"/>
      <c r="H87" s="1"/>
    </row>
    <row r="88" spans="3:8" ht="12.75">
      <c r="C88" s="12"/>
      <c r="D88" s="1"/>
      <c r="E88" s="1"/>
      <c r="F88" s="1"/>
      <c r="G88" s="1"/>
      <c r="H88" s="1"/>
    </row>
    <row r="89" spans="3:8" ht="12.75">
      <c r="C89" s="12"/>
      <c r="D89" s="1"/>
      <c r="E89" s="1"/>
      <c r="F89" s="1"/>
      <c r="G89" s="1"/>
      <c r="H89" s="1"/>
    </row>
    <row r="90" spans="3:8" ht="12.75">
      <c r="C90" s="12"/>
      <c r="D90" s="1"/>
      <c r="E90" s="1"/>
      <c r="F90" s="1"/>
      <c r="G90" s="1"/>
      <c r="H90" s="1"/>
    </row>
    <row r="91" spans="3:8" ht="12.75">
      <c r="C91" s="12"/>
      <c r="D91" s="1"/>
      <c r="E91" s="1"/>
      <c r="F91" s="1"/>
      <c r="G91" s="1"/>
      <c r="H91" s="1"/>
    </row>
    <row r="92" spans="3:8" ht="12.75">
      <c r="C92" s="12"/>
      <c r="D92" s="1"/>
      <c r="E92" s="1"/>
      <c r="F92" s="1"/>
      <c r="G92" s="1"/>
      <c r="H92" s="1"/>
    </row>
    <row r="93" spans="3:8" ht="12.75">
      <c r="C93" s="12"/>
      <c r="D93" s="1"/>
      <c r="E93" s="1"/>
      <c r="F93" s="1"/>
      <c r="G93" s="1"/>
      <c r="H93" s="1"/>
    </row>
    <row r="94" spans="3:8" ht="12.75">
      <c r="C94" s="12"/>
      <c r="D94" s="1"/>
      <c r="E94" s="1"/>
      <c r="F94" s="1"/>
      <c r="G94" s="1"/>
      <c r="H94" s="1"/>
    </row>
    <row r="95" spans="3:8" ht="12.75">
      <c r="C95" s="12"/>
      <c r="D95" s="1"/>
      <c r="E95" s="1"/>
      <c r="F95" s="1"/>
      <c r="G95" s="1"/>
      <c r="H95" s="1"/>
    </row>
    <row r="96" spans="3:8" ht="12.75">
      <c r="C96" s="12"/>
      <c r="D96" s="1"/>
      <c r="E96" s="1"/>
      <c r="F96" s="1"/>
      <c r="G96" s="1"/>
      <c r="H96" s="1"/>
    </row>
    <row r="97" spans="3:8" ht="12.75">
      <c r="C97" s="12"/>
      <c r="D97" s="1"/>
      <c r="E97" s="1"/>
      <c r="F97" s="1"/>
      <c r="G97" s="1"/>
      <c r="H97" s="1"/>
    </row>
    <row r="98" spans="3:8" ht="12.75">
      <c r="C98" s="12"/>
      <c r="D98" s="1"/>
      <c r="E98" s="1"/>
      <c r="F98" s="1"/>
      <c r="G98" s="1"/>
      <c r="H98" s="1"/>
    </row>
    <row r="99" spans="3:8" ht="12.75">
      <c r="C99" s="12"/>
      <c r="D99" s="1"/>
      <c r="E99" s="1"/>
      <c r="F99" s="1"/>
      <c r="G99" s="1"/>
      <c r="H99" s="1"/>
    </row>
    <row r="100" spans="3:8" ht="12.75">
      <c r="C100" s="12"/>
      <c r="D100" s="1"/>
      <c r="E100" s="1"/>
      <c r="F100" s="1"/>
      <c r="G100" s="1"/>
      <c r="H100" s="1"/>
    </row>
    <row r="101" spans="3:8" ht="12.75">
      <c r="C101" s="12"/>
      <c r="D101" s="1"/>
      <c r="E101" s="1"/>
      <c r="F101" s="1"/>
      <c r="G101" s="1"/>
      <c r="H101" s="1"/>
    </row>
    <row r="102" spans="3:8" ht="12.75">
      <c r="C102" s="12"/>
      <c r="D102" s="1"/>
      <c r="E102" s="1"/>
      <c r="F102" s="1"/>
      <c r="G102" s="1"/>
      <c r="H102" s="1"/>
    </row>
    <row r="103" spans="3:8" ht="12.75">
      <c r="C103" s="12"/>
      <c r="D103" s="1"/>
      <c r="E103" s="1"/>
      <c r="F103" s="1"/>
      <c r="G103" s="1"/>
      <c r="H103" s="1"/>
    </row>
    <row r="104" spans="3:8" ht="12.75">
      <c r="C104" s="12"/>
      <c r="D104" s="1"/>
      <c r="E104" s="1"/>
      <c r="F104" s="1"/>
      <c r="G104" s="1"/>
      <c r="H104" s="1"/>
    </row>
    <row r="105" spans="3:8" ht="12.75">
      <c r="C105" s="12"/>
      <c r="D105" s="1"/>
      <c r="E105" s="1"/>
      <c r="F105" s="1"/>
      <c r="G105" s="1"/>
      <c r="H105" s="1"/>
    </row>
    <row r="106" spans="3:8" ht="12.75">
      <c r="C106" s="12"/>
      <c r="D106" s="1"/>
      <c r="E106" s="1"/>
      <c r="F106" s="1"/>
      <c r="G106" s="1"/>
      <c r="H106" s="1"/>
    </row>
    <row r="107" spans="3:8" ht="12.75">
      <c r="C107" s="12"/>
      <c r="D107" s="1"/>
      <c r="E107" s="1"/>
      <c r="F107" s="1"/>
      <c r="G107" s="1"/>
      <c r="H107" s="1"/>
    </row>
    <row r="108" spans="3:8" ht="12.75">
      <c r="C108" s="12"/>
      <c r="D108" s="1"/>
      <c r="E108" s="1"/>
      <c r="F108" s="1"/>
      <c r="G108" s="1"/>
      <c r="H108" s="1"/>
    </row>
    <row r="109" spans="3:8" ht="12.75">
      <c r="C109" s="12"/>
      <c r="D109" s="1"/>
      <c r="E109" s="1"/>
      <c r="F109" s="1"/>
      <c r="G109" s="1"/>
      <c r="H109" s="1"/>
    </row>
    <row r="110" spans="3:8" ht="12.75">
      <c r="C110" s="12"/>
      <c r="D110" s="1"/>
      <c r="E110" s="1"/>
      <c r="F110" s="1"/>
      <c r="G110" s="1"/>
      <c r="H110" s="1"/>
    </row>
    <row r="111" spans="3:8" ht="12.75">
      <c r="C111" s="12"/>
      <c r="D111" s="1"/>
      <c r="E111" s="1"/>
      <c r="F111" s="1"/>
      <c r="G111" s="1"/>
      <c r="H111" s="1"/>
    </row>
    <row r="112" spans="3:8" ht="12.75">
      <c r="C112" s="12"/>
      <c r="D112" s="1"/>
      <c r="E112" s="1"/>
      <c r="F112" s="1"/>
      <c r="G112" s="1"/>
      <c r="H112" s="1"/>
    </row>
    <row r="113" spans="3:8" ht="12.75">
      <c r="C113" s="12"/>
      <c r="D113" s="1"/>
      <c r="E113" s="1"/>
      <c r="F113" s="1"/>
      <c r="G113" s="1"/>
      <c r="H113" s="1"/>
    </row>
    <row r="114" spans="3:8" ht="12.75">
      <c r="C114" s="12"/>
      <c r="D114" s="1"/>
      <c r="E114" s="1"/>
      <c r="F114" s="1"/>
      <c r="G114" s="1"/>
      <c r="H114" s="1"/>
    </row>
    <row r="115" spans="3:8" ht="12.75">
      <c r="C115" s="12"/>
      <c r="D115" s="1"/>
      <c r="E115" s="1"/>
      <c r="F115" s="1"/>
      <c r="G115" s="1"/>
      <c r="H115" s="1"/>
    </row>
    <row r="116" spans="3:8" ht="12.75">
      <c r="C116" s="12"/>
      <c r="D116" s="1"/>
      <c r="E116" s="1"/>
      <c r="F116" s="1"/>
      <c r="G116" s="1"/>
      <c r="H116" s="1"/>
    </row>
    <row r="117" spans="3:8" ht="12.75">
      <c r="C117" s="12"/>
      <c r="D117" s="1"/>
      <c r="E117" s="1"/>
      <c r="F117" s="1"/>
      <c r="G117" s="1"/>
      <c r="H117" s="1"/>
    </row>
    <row r="118" spans="3:8" ht="12.75">
      <c r="C118" s="12"/>
      <c r="D118" s="1"/>
      <c r="E118" s="1"/>
      <c r="F118" s="1"/>
      <c r="G118" s="1"/>
      <c r="H118" s="1"/>
    </row>
    <row r="119" spans="3:8" ht="12.75">
      <c r="C119" s="12"/>
      <c r="D119" s="1"/>
      <c r="E119" s="1"/>
      <c r="F119" s="1"/>
      <c r="G119" s="1"/>
      <c r="H119" s="1"/>
    </row>
    <row r="120" spans="3:8" ht="12.75">
      <c r="C120" s="12"/>
      <c r="D120" s="1"/>
      <c r="E120" s="1"/>
      <c r="F120" s="1"/>
      <c r="G120" s="1"/>
      <c r="H120" s="1"/>
    </row>
    <row r="121" spans="3:8" ht="12.75">
      <c r="C121" s="12"/>
      <c r="D121" s="1"/>
      <c r="E121" s="1"/>
      <c r="F121" s="1"/>
      <c r="G121" s="1"/>
      <c r="H121" s="1"/>
    </row>
    <row r="122" spans="3:8" ht="12.75">
      <c r="C122" s="12"/>
      <c r="D122" s="1"/>
      <c r="E122" s="1"/>
      <c r="F122" s="1"/>
      <c r="G122" s="1"/>
      <c r="H122" s="1"/>
    </row>
    <row r="123" spans="3:8" ht="12.75">
      <c r="C123" s="12"/>
      <c r="D123" s="1"/>
      <c r="E123" s="1"/>
      <c r="F123" s="1"/>
      <c r="G123" s="1"/>
      <c r="H123" s="1"/>
    </row>
    <row r="124" spans="3:8" ht="12.75">
      <c r="C124" s="12"/>
      <c r="D124" s="1"/>
      <c r="E124" s="1"/>
      <c r="F124" s="1"/>
      <c r="G124" s="1"/>
      <c r="H124" s="1"/>
    </row>
    <row r="125" spans="3:8" ht="12.75">
      <c r="C125" s="12"/>
      <c r="D125" s="1"/>
      <c r="E125" s="1"/>
      <c r="F125" s="1"/>
      <c r="G125" s="1"/>
      <c r="H125" s="1"/>
    </row>
    <row r="126" spans="3:8" ht="12.75">
      <c r="C126" s="12"/>
      <c r="D126" s="1"/>
      <c r="E126" s="1"/>
      <c r="F126" s="1"/>
      <c r="G126" s="1"/>
      <c r="H126" s="1"/>
    </row>
    <row r="127" spans="3:8" ht="12.75">
      <c r="C127" s="12"/>
      <c r="D127" s="1"/>
      <c r="E127" s="1"/>
      <c r="F127" s="1"/>
      <c r="G127" s="1"/>
      <c r="H127" s="1"/>
    </row>
    <row r="128" spans="3:8" ht="12.75">
      <c r="C128" s="12"/>
      <c r="D128" s="1"/>
      <c r="E128" s="1"/>
      <c r="F128" s="1"/>
      <c r="G128" s="1"/>
      <c r="H128" s="1"/>
    </row>
    <row r="129" spans="3:8" ht="12.75">
      <c r="C129" s="12"/>
      <c r="D129" s="1"/>
      <c r="E129" s="1"/>
      <c r="F129" s="1"/>
      <c r="G129" s="1"/>
      <c r="H129" s="1"/>
    </row>
    <row r="130" spans="3:8" ht="12.75">
      <c r="C130" s="12"/>
      <c r="D130" s="1"/>
      <c r="E130" s="1"/>
      <c r="F130" s="1"/>
      <c r="G130" s="1"/>
      <c r="H130" s="1"/>
    </row>
    <row r="131" spans="3:8" ht="12.75">
      <c r="C131" s="12"/>
      <c r="D131" s="1"/>
      <c r="E131" s="1"/>
      <c r="F131" s="1"/>
      <c r="G131" s="1"/>
      <c r="H131" s="1"/>
    </row>
    <row r="132" spans="3:8" ht="12.75">
      <c r="C132" s="12"/>
      <c r="D132" s="1"/>
      <c r="E132" s="1"/>
      <c r="F132" s="1"/>
      <c r="G132" s="1"/>
      <c r="H132" s="1"/>
    </row>
    <row r="133" spans="3:8" ht="12.75">
      <c r="C133" s="12"/>
      <c r="D133" s="1"/>
      <c r="E133" s="1"/>
      <c r="F133" s="1"/>
      <c r="G133" s="1"/>
      <c r="H133" s="1"/>
    </row>
    <row r="134" spans="3:8" ht="12.75">
      <c r="C134" s="12"/>
      <c r="D134" s="1"/>
      <c r="E134" s="1"/>
      <c r="F134" s="1"/>
      <c r="G134" s="1"/>
      <c r="H134" s="1"/>
    </row>
    <row r="135" spans="3:8" ht="12.75">
      <c r="C135" s="12"/>
      <c r="D135" s="1"/>
      <c r="E135" s="1"/>
      <c r="F135" s="1"/>
      <c r="G135" s="1"/>
      <c r="H135" s="1"/>
    </row>
    <row r="136" spans="3:8" ht="12.75">
      <c r="C136" s="12"/>
      <c r="D136" s="1"/>
      <c r="E136" s="1"/>
      <c r="F136" s="1"/>
      <c r="G136" s="1"/>
      <c r="H136" s="1"/>
    </row>
    <row r="137" spans="3:8" ht="12.75">
      <c r="C137" s="12"/>
      <c r="D137" s="1"/>
      <c r="E137" s="1"/>
      <c r="F137" s="1"/>
      <c r="G137" s="1"/>
      <c r="H137" s="1"/>
    </row>
    <row r="138" spans="3:8" ht="12.75">
      <c r="C138" s="12"/>
      <c r="D138" s="1"/>
      <c r="E138" s="1"/>
      <c r="F138" s="1"/>
      <c r="G138" s="1"/>
      <c r="H138" s="1"/>
    </row>
    <row r="139" spans="3:8" ht="12.75">
      <c r="C139" s="12"/>
      <c r="D139" s="1"/>
      <c r="E139" s="1"/>
      <c r="F139" s="1"/>
      <c r="G139" s="1"/>
      <c r="H139" s="1"/>
    </row>
    <row r="140" spans="3:8" ht="12.75">
      <c r="C140" s="12"/>
      <c r="D140" s="1"/>
      <c r="E140" s="1"/>
      <c r="F140" s="1"/>
      <c r="G140" s="1"/>
      <c r="H140" s="1"/>
    </row>
    <row r="141" spans="3:8" ht="12.75">
      <c r="C141" s="12"/>
      <c r="D141" s="1"/>
      <c r="E141" s="1"/>
      <c r="F141" s="1"/>
      <c r="G141" s="1"/>
      <c r="H141" s="1"/>
    </row>
    <row r="142" spans="3:8" ht="12.75">
      <c r="C142" s="12"/>
      <c r="D142" s="1"/>
      <c r="E142" s="1"/>
      <c r="F142" s="1"/>
      <c r="G142" s="1"/>
      <c r="H142" s="1"/>
    </row>
  </sheetData>
  <sheetProtection/>
  <mergeCells count="1">
    <mergeCell ref="F2:H2"/>
  </mergeCells>
  <printOptions/>
  <pageMargins left="0.3937007874015748" right="0" top="0.3937007874015748" bottom="0.7874015748031497" header="0" footer="0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75" zoomScaleNormal="75" zoomScalePageLayoutView="0" workbookViewId="0" topLeftCell="A31">
      <selection activeCell="F53" sqref="F53"/>
    </sheetView>
  </sheetViews>
  <sheetFormatPr defaultColWidth="9.00390625" defaultRowHeight="12.75"/>
  <cols>
    <col min="1" max="1" width="42.00390625" style="0" customWidth="1"/>
    <col min="2" max="2" width="0.12890625" style="0" hidden="1" customWidth="1"/>
    <col min="3" max="3" width="16.75390625" style="0" customWidth="1"/>
    <col min="4" max="4" width="13.875" style="0" customWidth="1"/>
    <col min="5" max="5" width="12.75390625" style="0" customWidth="1"/>
    <col min="6" max="6" width="14.00390625" style="0" customWidth="1"/>
    <col min="7" max="7" width="13.875" style="0" customWidth="1"/>
    <col min="8" max="8" width="13.75390625" style="0" customWidth="1"/>
  </cols>
  <sheetData>
    <row r="1" spans="6:8" ht="15.75" thickBot="1">
      <c r="F1" s="2"/>
      <c r="H1" s="2"/>
    </row>
    <row r="2" spans="1:11" ht="16.5" thickBot="1">
      <c r="A2" s="313" t="s">
        <v>273</v>
      </c>
      <c r="B2" s="79" t="s">
        <v>1</v>
      </c>
      <c r="C2" s="67" t="s">
        <v>8</v>
      </c>
      <c r="D2" s="193" t="s">
        <v>284</v>
      </c>
      <c r="E2" s="193" t="s">
        <v>285</v>
      </c>
      <c r="F2" s="310" t="s">
        <v>2</v>
      </c>
      <c r="G2" s="311"/>
      <c r="H2" s="312"/>
      <c r="I2" s="1"/>
      <c r="J2" s="1"/>
      <c r="K2" s="1"/>
    </row>
    <row r="3" spans="1:11" ht="16.5" thickBot="1">
      <c r="A3" s="314"/>
      <c r="B3" s="80"/>
      <c r="C3" s="70" t="s">
        <v>9</v>
      </c>
      <c r="D3" s="113">
        <v>2016</v>
      </c>
      <c r="E3" s="70">
        <v>2017</v>
      </c>
      <c r="F3" s="114">
        <v>2018</v>
      </c>
      <c r="G3" s="70">
        <v>2019</v>
      </c>
      <c r="H3" s="70">
        <v>2020</v>
      </c>
      <c r="I3" s="1"/>
      <c r="J3" s="1"/>
      <c r="K3" s="1"/>
    </row>
    <row r="4" spans="1:11" ht="19.5" customHeight="1">
      <c r="A4" s="96" t="s">
        <v>118</v>
      </c>
      <c r="B4" s="19"/>
      <c r="C4" s="97"/>
      <c r="D4" s="99"/>
      <c r="E4" s="99"/>
      <c r="F4" s="99"/>
      <c r="G4" s="99"/>
      <c r="H4" s="100"/>
      <c r="I4" s="1"/>
      <c r="J4" s="1"/>
      <c r="K4" s="1"/>
    </row>
    <row r="5" spans="1:11" ht="15.75" hidden="1">
      <c r="A5" s="44"/>
      <c r="B5" s="20"/>
      <c r="C5" s="98"/>
      <c r="D5" s="35"/>
      <c r="E5" s="35"/>
      <c r="F5" s="35"/>
      <c r="G5" s="35"/>
      <c r="H5" s="33"/>
      <c r="I5" s="1"/>
      <c r="J5" s="1"/>
      <c r="K5" s="1"/>
    </row>
    <row r="6" spans="1:11" ht="60.75" thickBot="1">
      <c r="A6" s="128" t="s">
        <v>265</v>
      </c>
      <c r="B6" s="136"/>
      <c r="C6" s="105" t="s">
        <v>296</v>
      </c>
      <c r="D6" s="231">
        <v>32069.5</v>
      </c>
      <c r="E6" s="231">
        <v>97303.8</v>
      </c>
      <c r="F6" s="231">
        <v>33035.3</v>
      </c>
      <c r="G6" s="269">
        <v>0</v>
      </c>
      <c r="H6" s="269">
        <v>0</v>
      </c>
      <c r="I6" s="1"/>
      <c r="J6" s="1"/>
      <c r="K6" s="1"/>
    </row>
    <row r="7" spans="1:8" ht="60.75" thickBot="1">
      <c r="A7" s="151"/>
      <c r="B7" s="148"/>
      <c r="C7" s="105" t="s">
        <v>269</v>
      </c>
      <c r="D7" s="205">
        <v>0</v>
      </c>
      <c r="E7" s="300">
        <v>0</v>
      </c>
      <c r="F7" s="214">
        <v>0</v>
      </c>
      <c r="G7" s="205">
        <v>0</v>
      </c>
      <c r="H7" s="205">
        <v>0</v>
      </c>
    </row>
    <row r="8" spans="1:11" ht="31.5" customHeight="1" thickBot="1">
      <c r="A8" s="153" t="s">
        <v>113</v>
      </c>
      <c r="B8" s="136"/>
      <c r="C8" s="105"/>
      <c r="D8" s="35"/>
      <c r="E8" s="34"/>
      <c r="F8" s="278"/>
      <c r="G8" s="35"/>
      <c r="H8" s="33"/>
      <c r="I8" s="1"/>
      <c r="J8" s="1"/>
      <c r="K8" s="1"/>
    </row>
    <row r="9" spans="1:11" ht="29.25" customHeight="1" thickBot="1">
      <c r="A9" s="203" t="s">
        <v>302</v>
      </c>
      <c r="B9" s="42" t="s">
        <v>313</v>
      </c>
      <c r="C9" s="105" t="s">
        <v>112</v>
      </c>
      <c r="D9" s="231">
        <v>0</v>
      </c>
      <c r="E9" s="231">
        <v>0</v>
      </c>
      <c r="F9" s="302">
        <v>0</v>
      </c>
      <c r="G9" s="231">
        <v>0</v>
      </c>
      <c r="H9" s="231">
        <v>0</v>
      </c>
      <c r="I9" s="1"/>
      <c r="J9" s="1"/>
      <c r="K9" s="1"/>
    </row>
    <row r="10" spans="1:11" ht="16.5" customHeight="1">
      <c r="A10" s="203" t="s">
        <v>303</v>
      </c>
      <c r="B10" s="42" t="s">
        <v>313</v>
      </c>
      <c r="C10" s="105" t="s">
        <v>112</v>
      </c>
      <c r="D10" s="231">
        <v>0</v>
      </c>
      <c r="E10" s="231">
        <v>0</v>
      </c>
      <c r="F10" s="301">
        <v>0</v>
      </c>
      <c r="G10" s="231">
        <v>0</v>
      </c>
      <c r="H10" s="231">
        <v>0</v>
      </c>
      <c r="I10" s="1"/>
      <c r="J10" s="1"/>
      <c r="K10" s="1"/>
    </row>
    <row r="11" spans="1:11" ht="16.5" customHeight="1">
      <c r="A11" s="203" t="s">
        <v>304</v>
      </c>
      <c r="B11" s="42" t="s">
        <v>313</v>
      </c>
      <c r="C11" s="105" t="s">
        <v>112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1"/>
      <c r="J11" s="1"/>
      <c r="K11" s="1"/>
    </row>
    <row r="12" spans="1:11" ht="30" customHeight="1">
      <c r="A12" s="203" t="s">
        <v>314</v>
      </c>
      <c r="B12" s="42" t="s">
        <v>313</v>
      </c>
      <c r="C12" s="105" t="s">
        <v>112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1"/>
      <c r="J12" s="1"/>
      <c r="K12" s="1"/>
    </row>
    <row r="13" spans="1:11" ht="16.5" customHeight="1">
      <c r="A13" s="203" t="s">
        <v>322</v>
      </c>
      <c r="B13" s="42"/>
      <c r="C13" s="105" t="s">
        <v>112</v>
      </c>
      <c r="D13" s="231">
        <v>32069.5</v>
      </c>
      <c r="E13" s="231">
        <v>97303.8</v>
      </c>
      <c r="F13" s="231">
        <v>33035.3</v>
      </c>
      <c r="G13" s="231">
        <v>0</v>
      </c>
      <c r="H13" s="270">
        <v>0</v>
      </c>
      <c r="I13" s="1"/>
      <c r="J13" s="1"/>
      <c r="K13" s="1"/>
    </row>
    <row r="14" spans="1:11" ht="27.75" customHeight="1">
      <c r="A14" s="203" t="s">
        <v>306</v>
      </c>
      <c r="B14" s="42" t="s">
        <v>313</v>
      </c>
      <c r="C14" s="105" t="s">
        <v>112</v>
      </c>
      <c r="D14" s="231">
        <v>0</v>
      </c>
      <c r="E14" s="231">
        <v>0</v>
      </c>
      <c r="F14" s="231">
        <v>0</v>
      </c>
      <c r="G14" s="231">
        <v>0</v>
      </c>
      <c r="H14" s="270">
        <v>0</v>
      </c>
      <c r="I14" s="1"/>
      <c r="J14" s="1"/>
      <c r="K14" s="1"/>
    </row>
    <row r="15" spans="1:11" ht="16.5" customHeight="1">
      <c r="A15" s="203" t="s">
        <v>315</v>
      </c>
      <c r="B15" s="42" t="s">
        <v>313</v>
      </c>
      <c r="C15" s="105" t="s">
        <v>112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1"/>
      <c r="J15" s="1"/>
      <c r="K15" s="1"/>
    </row>
    <row r="16" spans="1:11" ht="20.25" customHeight="1">
      <c r="A16" s="203" t="s">
        <v>307</v>
      </c>
      <c r="B16" s="42" t="s">
        <v>313</v>
      </c>
      <c r="C16" s="105" t="s">
        <v>112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1"/>
      <c r="J16" s="1"/>
      <c r="K16" s="1"/>
    </row>
    <row r="17" spans="1:11" ht="20.25" customHeight="1">
      <c r="A17" s="203" t="s">
        <v>316</v>
      </c>
      <c r="B17" s="42" t="s">
        <v>313</v>
      </c>
      <c r="C17" s="105" t="s">
        <v>112</v>
      </c>
      <c r="D17" s="231">
        <v>0</v>
      </c>
      <c r="E17" s="231">
        <v>0</v>
      </c>
      <c r="F17" s="231">
        <v>0</v>
      </c>
      <c r="G17" s="231">
        <v>0</v>
      </c>
      <c r="H17" s="231">
        <v>0</v>
      </c>
      <c r="I17" s="1"/>
      <c r="J17" s="1"/>
      <c r="K17" s="1"/>
    </row>
    <row r="18" spans="1:11" ht="27.75" customHeight="1">
      <c r="A18" s="203" t="s">
        <v>308</v>
      </c>
      <c r="B18" s="42" t="s">
        <v>313</v>
      </c>
      <c r="C18" s="105" t="s">
        <v>112</v>
      </c>
      <c r="D18" s="231">
        <v>0</v>
      </c>
      <c r="E18" s="231">
        <v>0</v>
      </c>
      <c r="F18" s="231">
        <v>0</v>
      </c>
      <c r="G18" s="231">
        <v>0</v>
      </c>
      <c r="H18" s="231">
        <v>0</v>
      </c>
      <c r="I18" s="1"/>
      <c r="J18" s="1"/>
      <c r="K18" s="1"/>
    </row>
    <row r="19" spans="1:11" ht="29.25" customHeight="1">
      <c r="A19" s="203" t="s">
        <v>309</v>
      </c>
      <c r="B19" s="42" t="s">
        <v>313</v>
      </c>
      <c r="C19" s="105" t="s">
        <v>112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1"/>
      <c r="J19" s="1"/>
      <c r="K19" s="1"/>
    </row>
    <row r="20" spans="1:11" ht="20.25" customHeight="1">
      <c r="A20" s="203" t="s">
        <v>310</v>
      </c>
      <c r="B20" s="42" t="s">
        <v>313</v>
      </c>
      <c r="C20" s="105" t="s">
        <v>112</v>
      </c>
      <c r="D20" s="231">
        <v>0</v>
      </c>
      <c r="E20" s="231">
        <v>0</v>
      </c>
      <c r="F20" s="231">
        <v>0</v>
      </c>
      <c r="G20" s="231">
        <v>0</v>
      </c>
      <c r="H20" s="231">
        <v>0</v>
      </c>
      <c r="I20" s="1"/>
      <c r="J20" s="1"/>
      <c r="K20" s="1"/>
    </row>
    <row r="21" spans="1:11" ht="25.5" customHeight="1">
      <c r="A21" s="203" t="s">
        <v>311</v>
      </c>
      <c r="B21" s="42" t="s">
        <v>313</v>
      </c>
      <c r="C21" s="105" t="s">
        <v>112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1"/>
      <c r="J21" s="1"/>
      <c r="K21" s="1"/>
    </row>
    <row r="22" spans="1:11" ht="27" customHeight="1">
      <c r="A22" s="203" t="s">
        <v>312</v>
      </c>
      <c r="B22" s="42" t="s">
        <v>313</v>
      </c>
      <c r="C22" s="105" t="s">
        <v>112</v>
      </c>
      <c r="D22" s="231">
        <v>0</v>
      </c>
      <c r="E22" s="231">
        <v>0</v>
      </c>
      <c r="F22" s="231">
        <v>0</v>
      </c>
      <c r="G22" s="231">
        <v>0</v>
      </c>
      <c r="H22" s="231">
        <v>0</v>
      </c>
      <c r="I22" s="1"/>
      <c r="J22" s="1"/>
      <c r="K22" s="1"/>
    </row>
    <row r="23" spans="1:11" ht="29.25" customHeight="1">
      <c r="A23" s="268" t="s">
        <v>321</v>
      </c>
      <c r="B23" s="136"/>
      <c r="C23" s="105" t="s">
        <v>112</v>
      </c>
      <c r="D23" s="231">
        <v>0</v>
      </c>
      <c r="E23" s="231">
        <v>0</v>
      </c>
      <c r="F23" s="231">
        <v>0</v>
      </c>
      <c r="G23" s="231">
        <v>0</v>
      </c>
      <c r="H23" s="231">
        <v>0</v>
      </c>
      <c r="I23" s="1"/>
      <c r="J23" s="1"/>
      <c r="K23" s="1"/>
    </row>
    <row r="24" spans="1:11" ht="29.25" customHeight="1">
      <c r="A24" s="268" t="s">
        <v>323</v>
      </c>
      <c r="B24" s="136"/>
      <c r="C24" s="105" t="s">
        <v>112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1"/>
      <c r="J24" s="1"/>
      <c r="K24" s="1"/>
    </row>
    <row r="25" spans="1:11" ht="30">
      <c r="A25" s="128" t="s">
        <v>114</v>
      </c>
      <c r="B25" s="136"/>
      <c r="C25" s="105"/>
      <c r="D25" s="231">
        <v>32069.5</v>
      </c>
      <c r="E25" s="231">
        <v>97303.8</v>
      </c>
      <c r="F25" s="231">
        <v>33035.3</v>
      </c>
      <c r="G25" s="231">
        <v>0</v>
      </c>
      <c r="H25" s="231">
        <v>0</v>
      </c>
      <c r="I25" s="1"/>
      <c r="J25" s="1"/>
      <c r="K25" s="1"/>
    </row>
    <row r="26" spans="1:11" ht="18" customHeight="1">
      <c r="A26" s="153" t="s">
        <v>115</v>
      </c>
      <c r="B26" s="136"/>
      <c r="C26" s="105" t="s">
        <v>112</v>
      </c>
      <c r="D26" s="231">
        <v>0</v>
      </c>
      <c r="E26" s="231">
        <v>0</v>
      </c>
      <c r="F26" s="231">
        <v>0</v>
      </c>
      <c r="G26" s="231">
        <v>0</v>
      </c>
      <c r="H26" s="231">
        <v>0</v>
      </c>
      <c r="I26" s="1"/>
      <c r="J26" s="1"/>
      <c r="K26" s="1"/>
    </row>
    <row r="27" spans="1:11" ht="15">
      <c r="A27" s="128" t="s">
        <v>116</v>
      </c>
      <c r="B27" s="136"/>
      <c r="C27" s="105"/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1"/>
      <c r="J27" s="1"/>
      <c r="K27" s="1"/>
    </row>
    <row r="28" spans="1:11" ht="15">
      <c r="A28" s="128" t="s">
        <v>136</v>
      </c>
      <c r="B28" s="136"/>
      <c r="C28" s="105" t="s">
        <v>112</v>
      </c>
      <c r="D28" s="231">
        <v>0</v>
      </c>
      <c r="E28" s="231">
        <v>0</v>
      </c>
      <c r="F28" s="231">
        <v>0</v>
      </c>
      <c r="G28" s="231">
        <v>0</v>
      </c>
      <c r="H28" s="231">
        <v>0</v>
      </c>
      <c r="I28" s="1"/>
      <c r="J28" s="1"/>
      <c r="K28" s="1"/>
    </row>
    <row r="29" spans="1:11" ht="15">
      <c r="A29" s="128" t="s">
        <v>137</v>
      </c>
      <c r="B29" s="136"/>
      <c r="C29" s="105" t="s">
        <v>112</v>
      </c>
      <c r="D29" s="231">
        <v>0</v>
      </c>
      <c r="E29" s="231">
        <v>0</v>
      </c>
      <c r="F29" s="231">
        <v>0</v>
      </c>
      <c r="G29" s="231">
        <v>0</v>
      </c>
      <c r="H29" s="231">
        <v>0</v>
      </c>
      <c r="I29" s="1"/>
      <c r="J29" s="1"/>
      <c r="K29" s="1"/>
    </row>
    <row r="30" spans="1:11" ht="18.75" customHeight="1">
      <c r="A30" s="153" t="s">
        <v>117</v>
      </c>
      <c r="B30" s="136"/>
      <c r="C30" s="105" t="s">
        <v>112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1"/>
      <c r="J30" s="1"/>
      <c r="K30" s="1"/>
    </row>
    <row r="31" spans="1:11" ht="15">
      <c r="A31" s="128" t="s">
        <v>116</v>
      </c>
      <c r="B31" s="136"/>
      <c r="C31" s="105"/>
      <c r="D31" s="231">
        <v>0</v>
      </c>
      <c r="E31" s="231">
        <v>0</v>
      </c>
      <c r="F31" s="231">
        <v>0</v>
      </c>
      <c r="G31" s="231">
        <v>0</v>
      </c>
      <c r="H31" s="231">
        <v>0</v>
      </c>
      <c r="I31" s="1"/>
      <c r="J31" s="1"/>
      <c r="K31" s="1"/>
    </row>
    <row r="32" spans="1:11" ht="15">
      <c r="A32" s="128" t="s">
        <v>267</v>
      </c>
      <c r="B32" s="136"/>
      <c r="C32" s="105" t="s">
        <v>112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1"/>
      <c r="J32" s="1"/>
      <c r="K32" s="1"/>
    </row>
    <row r="33" spans="1:11" ht="15">
      <c r="A33" s="128" t="s">
        <v>266</v>
      </c>
      <c r="B33" s="136"/>
      <c r="C33" s="105" t="s">
        <v>112</v>
      </c>
      <c r="D33" s="231">
        <v>0</v>
      </c>
      <c r="E33" s="231">
        <v>0</v>
      </c>
      <c r="F33" s="231">
        <v>0</v>
      </c>
      <c r="G33" s="231">
        <v>0</v>
      </c>
      <c r="H33" s="231">
        <v>0</v>
      </c>
      <c r="I33" s="1"/>
      <c r="J33" s="1"/>
      <c r="K33" s="1"/>
    </row>
    <row r="34" spans="1:11" ht="36.75" customHeight="1">
      <c r="A34" s="128" t="s">
        <v>268</v>
      </c>
      <c r="B34" s="136"/>
      <c r="C34" s="105" t="s">
        <v>112</v>
      </c>
      <c r="D34" s="231">
        <v>0</v>
      </c>
      <c r="E34" s="231">
        <v>0</v>
      </c>
      <c r="F34" s="231">
        <v>0</v>
      </c>
      <c r="G34" s="231">
        <v>0</v>
      </c>
      <c r="H34" s="231">
        <v>0</v>
      </c>
      <c r="I34" s="1"/>
      <c r="J34" s="1"/>
      <c r="K34" s="1"/>
    </row>
    <row r="35" spans="1:11" ht="18" customHeight="1">
      <c r="A35" s="128" t="s">
        <v>138</v>
      </c>
      <c r="B35" s="136"/>
      <c r="C35" s="105" t="s">
        <v>112</v>
      </c>
      <c r="D35" s="231">
        <v>32069.5</v>
      </c>
      <c r="E35" s="231">
        <v>97303.8</v>
      </c>
      <c r="F35" s="231">
        <v>33035.3</v>
      </c>
      <c r="G35" s="231">
        <v>0</v>
      </c>
      <c r="H35" s="231">
        <v>0</v>
      </c>
      <c r="I35" s="1"/>
      <c r="J35" s="1"/>
      <c r="K35" s="1"/>
    </row>
    <row r="36" spans="1:11" ht="15">
      <c r="A36" s="128" t="s">
        <v>139</v>
      </c>
      <c r="B36" s="136"/>
      <c r="C36" s="105"/>
      <c r="D36" s="231">
        <v>0</v>
      </c>
      <c r="E36" s="231">
        <v>0</v>
      </c>
      <c r="F36" s="231">
        <v>0</v>
      </c>
      <c r="G36" s="231">
        <v>0</v>
      </c>
      <c r="H36" s="231">
        <v>0</v>
      </c>
      <c r="I36" s="1"/>
      <c r="J36" s="1"/>
      <c r="K36" s="1"/>
    </row>
    <row r="37" spans="1:11" ht="18.75" customHeight="1">
      <c r="A37" s="128" t="s">
        <v>140</v>
      </c>
      <c r="B37" s="136"/>
      <c r="C37" s="105" t="s">
        <v>112</v>
      </c>
      <c r="D37" s="231">
        <v>0</v>
      </c>
      <c r="E37" s="231">
        <v>0</v>
      </c>
      <c r="F37" s="231">
        <v>0</v>
      </c>
      <c r="G37" s="231">
        <v>0</v>
      </c>
      <c r="H37" s="231">
        <v>0</v>
      </c>
      <c r="I37" s="1"/>
      <c r="J37" s="1"/>
      <c r="K37" s="1"/>
    </row>
    <row r="38" spans="1:11" ht="45">
      <c r="A38" s="128" t="s">
        <v>281</v>
      </c>
      <c r="B38" s="136"/>
      <c r="C38" s="105" t="s">
        <v>112</v>
      </c>
      <c r="D38" s="231">
        <v>0</v>
      </c>
      <c r="E38" s="231">
        <v>0</v>
      </c>
      <c r="F38" s="231">
        <v>0</v>
      </c>
      <c r="G38" s="231">
        <v>0</v>
      </c>
      <c r="H38" s="231">
        <v>0</v>
      </c>
      <c r="I38" s="1"/>
      <c r="J38" s="1"/>
      <c r="K38" s="1"/>
    </row>
    <row r="39" spans="1:11" ht="18.75" customHeight="1">
      <c r="A39" s="128" t="s">
        <v>141</v>
      </c>
      <c r="B39" s="136"/>
      <c r="C39" s="105" t="s">
        <v>112</v>
      </c>
      <c r="D39" s="231">
        <v>20033.4</v>
      </c>
      <c r="E39" s="231">
        <v>65622.9</v>
      </c>
      <c r="F39" s="231">
        <v>29548.2</v>
      </c>
      <c r="G39" s="231">
        <v>0</v>
      </c>
      <c r="H39" s="231">
        <v>0</v>
      </c>
      <c r="I39" s="1"/>
      <c r="J39" s="1"/>
      <c r="K39" s="1"/>
    </row>
    <row r="40" spans="1:11" ht="30">
      <c r="A40" s="128" t="s">
        <v>142</v>
      </c>
      <c r="B40" s="136"/>
      <c r="C40" s="105" t="s">
        <v>112</v>
      </c>
      <c r="D40" s="231">
        <v>12036.1</v>
      </c>
      <c r="E40" s="231">
        <v>31680.9</v>
      </c>
      <c r="F40" s="231">
        <v>3487.1</v>
      </c>
      <c r="G40" s="231">
        <v>0</v>
      </c>
      <c r="H40" s="231">
        <v>0</v>
      </c>
      <c r="I40" s="1"/>
      <c r="J40" s="1"/>
      <c r="K40" s="1"/>
    </row>
    <row r="41" spans="1:11" ht="30">
      <c r="A41" s="128" t="s">
        <v>143</v>
      </c>
      <c r="B41" s="136"/>
      <c r="C41" s="105" t="s">
        <v>112</v>
      </c>
      <c r="D41" s="231">
        <v>0</v>
      </c>
      <c r="E41" s="231">
        <v>0</v>
      </c>
      <c r="F41" s="231">
        <v>0</v>
      </c>
      <c r="G41" s="231">
        <v>0</v>
      </c>
      <c r="H41" s="231">
        <v>0</v>
      </c>
      <c r="I41" s="1"/>
      <c r="J41" s="1"/>
      <c r="K41" s="1"/>
    </row>
    <row r="42" spans="1:11" ht="16.5" customHeight="1">
      <c r="A42" s="128" t="s">
        <v>144</v>
      </c>
      <c r="B42" s="136"/>
      <c r="C42" s="105" t="s">
        <v>112</v>
      </c>
      <c r="D42" s="231">
        <v>0</v>
      </c>
      <c r="E42" s="231">
        <v>0</v>
      </c>
      <c r="F42" s="231">
        <v>0</v>
      </c>
      <c r="G42" s="231">
        <v>0</v>
      </c>
      <c r="H42" s="231">
        <v>0</v>
      </c>
      <c r="I42" s="1"/>
      <c r="J42" s="1"/>
      <c r="K42" s="1"/>
    </row>
    <row r="43" spans="1:11" ht="19.5" customHeight="1">
      <c r="A43" s="127" t="s">
        <v>270</v>
      </c>
      <c r="B43" s="136"/>
      <c r="C43" s="105" t="s">
        <v>119</v>
      </c>
      <c r="D43" s="231">
        <v>0</v>
      </c>
      <c r="E43" s="231">
        <v>0</v>
      </c>
      <c r="F43" s="231">
        <v>0</v>
      </c>
      <c r="G43" s="231">
        <v>0</v>
      </c>
      <c r="H43" s="231">
        <v>0</v>
      </c>
      <c r="I43" s="1"/>
      <c r="J43" s="1"/>
      <c r="K43" s="1"/>
    </row>
    <row r="44" spans="1:11" ht="18" customHeight="1">
      <c r="A44" s="127" t="s">
        <v>271</v>
      </c>
      <c r="B44" s="136"/>
      <c r="C44" s="105" t="s">
        <v>119</v>
      </c>
      <c r="D44" s="231">
        <v>0</v>
      </c>
      <c r="E44" s="231">
        <v>0</v>
      </c>
      <c r="F44" s="231">
        <v>0</v>
      </c>
      <c r="G44" s="231">
        <v>0</v>
      </c>
      <c r="H44" s="231">
        <v>0</v>
      </c>
      <c r="I44" s="1"/>
      <c r="J44" s="1"/>
      <c r="K44" s="1"/>
    </row>
    <row r="45" spans="1:11" ht="60">
      <c r="A45" s="128" t="s">
        <v>120</v>
      </c>
      <c r="B45" s="136"/>
      <c r="C45" s="105" t="s">
        <v>206</v>
      </c>
      <c r="D45" s="231">
        <v>32069.5</v>
      </c>
      <c r="E45" s="231">
        <v>97303.8</v>
      </c>
      <c r="F45" s="231">
        <v>33035.3</v>
      </c>
      <c r="G45" s="231">
        <v>0</v>
      </c>
      <c r="H45" s="231">
        <v>0</v>
      </c>
      <c r="I45" s="1"/>
      <c r="J45" s="1"/>
      <c r="K45" s="1"/>
    </row>
    <row r="46" spans="1:11" ht="60">
      <c r="A46" s="127"/>
      <c r="B46" s="136"/>
      <c r="C46" s="105" t="s">
        <v>264</v>
      </c>
      <c r="D46" s="231">
        <v>0</v>
      </c>
      <c r="E46" s="231">
        <v>0</v>
      </c>
      <c r="F46" s="231">
        <v>0</v>
      </c>
      <c r="G46" s="231">
        <v>0</v>
      </c>
      <c r="H46" s="231">
        <v>0</v>
      </c>
      <c r="I46" s="1"/>
      <c r="J46" s="1"/>
      <c r="K46" s="1"/>
    </row>
    <row r="47" spans="1:11" ht="60">
      <c r="A47" s="128" t="s">
        <v>208</v>
      </c>
      <c r="B47" s="148"/>
      <c r="C47" s="105" t="s">
        <v>206</v>
      </c>
      <c r="D47" s="231">
        <v>0</v>
      </c>
      <c r="E47" s="231">
        <v>0</v>
      </c>
      <c r="F47" s="231">
        <v>0</v>
      </c>
      <c r="G47" s="231">
        <v>0</v>
      </c>
      <c r="H47" s="231">
        <v>0</v>
      </c>
      <c r="I47" s="1"/>
      <c r="J47" s="1"/>
      <c r="K47" s="1"/>
    </row>
    <row r="48" spans="1:11" ht="60.75" thickBot="1">
      <c r="A48" s="129" t="s">
        <v>199</v>
      </c>
      <c r="B48" s="148"/>
      <c r="C48" s="154" t="s">
        <v>206</v>
      </c>
      <c r="D48" s="231">
        <v>32069.5</v>
      </c>
      <c r="E48" s="231">
        <v>97303.8</v>
      </c>
      <c r="F48" s="231">
        <v>33035.3</v>
      </c>
      <c r="G48" s="231">
        <v>0</v>
      </c>
      <c r="H48" s="231">
        <v>0</v>
      </c>
      <c r="I48" s="1"/>
      <c r="J48" s="1"/>
      <c r="K48" s="1"/>
    </row>
    <row r="49" spans="9:11" ht="12.75">
      <c r="I49" s="1"/>
      <c r="J49" s="1"/>
      <c r="K49" s="1"/>
    </row>
    <row r="50" spans="1:11" ht="15" hidden="1">
      <c r="A50" s="1"/>
      <c r="B50" s="1"/>
      <c r="C50" s="28"/>
      <c r="D50" s="1"/>
      <c r="E50" s="1"/>
      <c r="F50" s="1"/>
      <c r="G50" s="1"/>
      <c r="H50" s="1"/>
      <c r="I50" s="1"/>
      <c r="J50" s="1"/>
      <c r="K50" s="1"/>
    </row>
    <row r="51" spans="1:11" ht="15">
      <c r="A51" s="11" t="s">
        <v>207</v>
      </c>
      <c r="B51" s="1"/>
      <c r="C51" s="28"/>
      <c r="D51" s="1"/>
      <c r="E51" s="1"/>
      <c r="F51" s="1"/>
      <c r="G51" s="1"/>
      <c r="H51" s="1"/>
      <c r="I51" s="1"/>
      <c r="J51" s="1"/>
      <c r="K51" s="1"/>
    </row>
    <row r="52" spans="1:11" ht="16.5" customHeight="1">
      <c r="A52" s="11" t="s">
        <v>283</v>
      </c>
      <c r="B52" s="1"/>
      <c r="C52" s="1"/>
      <c r="I52" s="1"/>
      <c r="J52" s="1"/>
      <c r="K52" s="1"/>
    </row>
    <row r="53" spans="1:11" ht="15">
      <c r="A53" s="2"/>
      <c r="B53" s="1"/>
      <c r="C53" s="1"/>
      <c r="I53" s="1"/>
      <c r="J53" s="1"/>
      <c r="K53" s="1"/>
    </row>
    <row r="54" spans="2:11" ht="12.75">
      <c r="B54" s="1"/>
      <c r="C54" s="1"/>
      <c r="I54" s="1"/>
      <c r="J54" s="1"/>
      <c r="K54" s="1"/>
    </row>
    <row r="55" spans="2:11" ht="12.75">
      <c r="B55" s="1"/>
      <c r="C55" s="1"/>
      <c r="I55" s="1"/>
      <c r="J55" s="1"/>
      <c r="K55" s="1"/>
    </row>
    <row r="56" spans="1:11" ht="18">
      <c r="A56" s="26"/>
      <c r="B56" s="1"/>
      <c r="C56" s="1"/>
      <c r="I56" s="1"/>
      <c r="J56" s="1"/>
      <c r="K56" s="1"/>
    </row>
    <row r="57" spans="1:11" ht="12.75">
      <c r="A57" s="1"/>
      <c r="B57" s="1"/>
      <c r="C57" s="1"/>
      <c r="I57" s="1"/>
      <c r="J57" s="1"/>
      <c r="K57" s="1"/>
    </row>
    <row r="58" spans="1:11" ht="12.75">
      <c r="A58" s="1"/>
      <c r="B58" s="1"/>
      <c r="C58" s="1"/>
      <c r="I58" s="1"/>
      <c r="J58" s="1"/>
      <c r="K58" s="1"/>
    </row>
    <row r="59" spans="1:11" ht="12.75">
      <c r="A59" s="1"/>
      <c r="B59" s="1"/>
      <c r="C59" s="1"/>
      <c r="I59" s="1"/>
      <c r="J59" s="1"/>
      <c r="K59" s="1"/>
    </row>
    <row r="60" spans="1:11" ht="12.75">
      <c r="A60" s="1"/>
      <c r="B60" s="1"/>
      <c r="C60" s="1"/>
      <c r="I60" s="1"/>
      <c r="J60" s="1"/>
      <c r="K60" s="1"/>
    </row>
    <row r="61" spans="1:11" ht="12.75">
      <c r="A61" s="1"/>
      <c r="B61" s="1"/>
      <c r="C61" s="1"/>
      <c r="I61" s="1"/>
      <c r="J61" s="1"/>
      <c r="K61" s="1"/>
    </row>
    <row r="62" spans="1:11" ht="12.75">
      <c r="A62" s="1"/>
      <c r="B62" s="1"/>
      <c r="C62" s="1"/>
      <c r="I62" s="1"/>
      <c r="J62" s="1"/>
      <c r="K62" s="1"/>
    </row>
    <row r="63" spans="1:11" ht="12.75">
      <c r="A63" s="1"/>
      <c r="B63" s="1"/>
      <c r="C63" s="1"/>
      <c r="I63" s="1"/>
      <c r="J63" s="1"/>
      <c r="K63" s="1"/>
    </row>
    <row r="64" spans="1:11" ht="12.75">
      <c r="A64" s="1"/>
      <c r="B64" s="1"/>
      <c r="C64" s="1"/>
      <c r="I64" s="1"/>
      <c r="J64" s="1"/>
      <c r="K64" s="1"/>
    </row>
    <row r="65" spans="1:11" ht="12.75">
      <c r="A65" s="1"/>
      <c r="B65" s="1"/>
      <c r="C65" s="1"/>
      <c r="I65" s="1"/>
      <c r="J65" s="1"/>
      <c r="K65" s="1"/>
    </row>
    <row r="66" spans="1:11" ht="12.75">
      <c r="A66" s="1"/>
      <c r="B66" s="1"/>
      <c r="C66" s="1"/>
      <c r="I66" s="1"/>
      <c r="J66" s="1"/>
      <c r="K66" s="1"/>
    </row>
    <row r="67" spans="1:11" ht="12.75">
      <c r="A67" s="1"/>
      <c r="B67" s="1"/>
      <c r="C67" s="1"/>
      <c r="I67" s="1"/>
      <c r="J67" s="1"/>
      <c r="K67" s="1"/>
    </row>
    <row r="68" spans="1:11" ht="12.75">
      <c r="A68" s="1"/>
      <c r="B68" s="1"/>
      <c r="C68" s="1"/>
      <c r="I68" s="1"/>
      <c r="J68" s="1"/>
      <c r="K68" s="1"/>
    </row>
    <row r="69" spans="1:11" ht="12.75">
      <c r="A69" s="1"/>
      <c r="B69" s="1"/>
      <c r="C69" s="1"/>
      <c r="I69" s="1"/>
      <c r="J69" s="1"/>
      <c r="K69" s="1"/>
    </row>
    <row r="70" spans="1:11" ht="12.75">
      <c r="A70" s="1"/>
      <c r="B70" s="1"/>
      <c r="C70" s="1"/>
      <c r="I70" s="1"/>
      <c r="J70" s="1"/>
      <c r="K70" s="1"/>
    </row>
    <row r="71" spans="1:11" ht="12.75">
      <c r="A71" s="1"/>
      <c r="B71" s="1"/>
      <c r="C71" s="1"/>
      <c r="I71" s="1"/>
      <c r="J71" s="1"/>
      <c r="K71" s="1"/>
    </row>
    <row r="72" spans="1:11" ht="12.75">
      <c r="A72" s="1"/>
      <c r="B72" s="1"/>
      <c r="C72" s="1"/>
      <c r="I72" s="1"/>
      <c r="J72" s="1"/>
      <c r="K72" s="1"/>
    </row>
    <row r="73" spans="1:11" ht="12.75">
      <c r="A73" s="1"/>
      <c r="B73" s="1"/>
      <c r="C73" s="1"/>
      <c r="I73" s="1"/>
      <c r="J73" s="1"/>
      <c r="K73" s="1"/>
    </row>
    <row r="74" spans="1:11" ht="12.75">
      <c r="A74" s="1"/>
      <c r="B74" s="1"/>
      <c r="C74" s="1"/>
      <c r="I74" s="1"/>
      <c r="J74" s="1"/>
      <c r="K74" s="1"/>
    </row>
    <row r="75" spans="1:11" ht="12.75">
      <c r="A75" s="1"/>
      <c r="B75" s="1"/>
      <c r="C75" s="1"/>
      <c r="I75" s="1"/>
      <c r="J75" s="1"/>
      <c r="K75" s="1"/>
    </row>
    <row r="76" spans="9:11" ht="12.75">
      <c r="I76" s="1"/>
      <c r="J76" s="1"/>
      <c r="K76" s="1"/>
    </row>
    <row r="77" spans="9:11" ht="12.75">
      <c r="I77" s="1"/>
      <c r="J77" s="1"/>
      <c r="K77" s="1"/>
    </row>
    <row r="78" spans="9:11" ht="12.75">
      <c r="I78" s="1"/>
      <c r="J78" s="1"/>
      <c r="K78" s="1"/>
    </row>
    <row r="79" spans="9:11" ht="12.75">
      <c r="I79" s="1"/>
      <c r="J79" s="1"/>
      <c r="K79" s="1"/>
    </row>
    <row r="80" spans="9:11" ht="12.75">
      <c r="I80" s="1"/>
      <c r="J80" s="1"/>
      <c r="K80" s="1"/>
    </row>
  </sheetData>
  <sheetProtection/>
  <mergeCells count="2">
    <mergeCell ref="A2:A3"/>
    <mergeCell ref="F2:H2"/>
  </mergeCells>
  <printOptions/>
  <pageMargins left="0.3937007874015748" right="0" top="0.9055118110236221" bottom="0.7480314960629921" header="0" footer="0"/>
  <pageSetup fitToHeight="2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zoomScale="75" zoomScaleNormal="75" zoomScalePageLayoutView="0" workbookViewId="0" topLeftCell="A1">
      <selection activeCell="F66" sqref="F66"/>
    </sheetView>
  </sheetViews>
  <sheetFormatPr defaultColWidth="9.00390625" defaultRowHeight="12.75"/>
  <cols>
    <col min="1" max="1" width="47.875" style="0" customWidth="1"/>
    <col min="2" max="3" width="19.00390625" style="0" customWidth="1"/>
    <col min="4" max="4" width="16.00390625" style="0" customWidth="1"/>
    <col min="5" max="5" width="14.25390625" style="0" customWidth="1"/>
    <col min="6" max="6" width="15.00390625" style="0" customWidth="1"/>
  </cols>
  <sheetData>
    <row r="2" spans="4:6" ht="15.75" thickBot="1">
      <c r="D2" s="2"/>
      <c r="F2" s="72" t="s">
        <v>226</v>
      </c>
    </row>
    <row r="3" spans="1:6" ht="16.5" thickBot="1">
      <c r="A3" s="66" t="s">
        <v>0</v>
      </c>
      <c r="B3" s="193" t="s">
        <v>284</v>
      </c>
      <c r="C3" s="193" t="s">
        <v>285</v>
      </c>
      <c r="D3" s="310" t="s">
        <v>2</v>
      </c>
      <c r="E3" s="311"/>
      <c r="F3" s="312"/>
    </row>
    <row r="4" spans="1:6" ht="16.5" thickBot="1">
      <c r="A4" s="69"/>
      <c r="B4" s="113">
        <v>2016</v>
      </c>
      <c r="C4" s="70">
        <v>2017</v>
      </c>
      <c r="D4" s="114">
        <v>2018</v>
      </c>
      <c r="E4" s="70">
        <v>2019</v>
      </c>
      <c r="F4" s="70">
        <v>2020</v>
      </c>
    </row>
    <row r="5" spans="1:6" ht="0.75" customHeight="1">
      <c r="A5" s="57"/>
      <c r="B5" s="4"/>
      <c r="C5" s="3"/>
      <c r="D5" s="21"/>
      <c r="E5" s="1"/>
      <c r="F5" s="81"/>
    </row>
    <row r="6" spans="1:6" ht="15.75">
      <c r="A6" s="49" t="s">
        <v>121</v>
      </c>
      <c r="B6" s="31"/>
      <c r="C6" s="6"/>
      <c r="D6" s="31"/>
      <c r="E6" s="1"/>
      <c r="F6" s="46"/>
    </row>
    <row r="7" spans="1:6" ht="19.5" customHeight="1">
      <c r="A7" s="56" t="s">
        <v>132</v>
      </c>
      <c r="B7" s="34"/>
      <c r="C7" s="14"/>
      <c r="D7" s="34"/>
      <c r="E7" s="13"/>
      <c r="F7" s="46"/>
    </row>
    <row r="8" spans="1:6" ht="16.5" customHeight="1">
      <c r="A8" s="156" t="s">
        <v>133</v>
      </c>
      <c r="B8" s="259"/>
      <c r="C8" s="260"/>
      <c r="D8" s="259"/>
      <c r="E8" s="261"/>
      <c r="F8" s="262"/>
    </row>
    <row r="9" spans="1:6" ht="15">
      <c r="A9" s="59" t="s">
        <v>145</v>
      </c>
      <c r="B9" s="232"/>
      <c r="C9" s="233"/>
      <c r="D9" s="232"/>
      <c r="E9" s="233"/>
      <c r="F9" s="247"/>
    </row>
    <row r="10" spans="1:6" ht="30">
      <c r="A10" s="59" t="s">
        <v>146</v>
      </c>
      <c r="B10" s="232"/>
      <c r="C10" s="233"/>
      <c r="D10" s="232"/>
      <c r="E10" s="233"/>
      <c r="F10" s="232"/>
    </row>
    <row r="11" spans="1:6" ht="15">
      <c r="A11" s="59" t="s">
        <v>147</v>
      </c>
      <c r="B11" s="232"/>
      <c r="C11" s="233"/>
      <c r="D11" s="232"/>
      <c r="E11" s="233"/>
      <c r="F11" s="232"/>
    </row>
    <row r="12" spans="1:6" ht="15">
      <c r="A12" s="59" t="s">
        <v>148</v>
      </c>
      <c r="B12" s="269">
        <f>SUM(B14+B15+B16+B17)</f>
        <v>4.8</v>
      </c>
      <c r="C12" s="269">
        <f>SUM(C14+C15+C16+C17)</f>
        <v>3.1</v>
      </c>
      <c r="D12" s="269">
        <f>SUM(D14+D15+D16+D17)</f>
        <v>3.4000000000000004</v>
      </c>
      <c r="E12" s="269">
        <f>SUM(E14+E15+E16+E17)</f>
        <v>3.5</v>
      </c>
      <c r="F12" s="269">
        <f>SUM(F14+F15+F16+F17)</f>
        <v>3.5</v>
      </c>
    </row>
    <row r="13" spans="1:6" ht="15">
      <c r="A13" s="59" t="s">
        <v>149</v>
      </c>
      <c r="B13" s="269"/>
      <c r="C13" s="291"/>
      <c r="D13" s="290">
        <f>SUM(C13*1.06)</f>
        <v>0</v>
      </c>
      <c r="E13" s="290">
        <f aca="true" t="shared" si="0" ref="E13:F53">SUM(D13*1.06)</f>
        <v>0</v>
      </c>
      <c r="F13" s="290">
        <f t="shared" si="0"/>
        <v>0</v>
      </c>
    </row>
    <row r="14" spans="1:6" ht="15">
      <c r="A14" s="59" t="s">
        <v>150</v>
      </c>
      <c r="B14" s="269">
        <v>0</v>
      </c>
      <c r="C14" s="291">
        <v>0</v>
      </c>
      <c r="D14" s="290">
        <f>SUM(C14*1.06)</f>
        <v>0</v>
      </c>
      <c r="E14" s="290">
        <f t="shared" si="0"/>
        <v>0</v>
      </c>
      <c r="F14" s="290">
        <f t="shared" si="0"/>
        <v>0</v>
      </c>
    </row>
    <row r="15" spans="1:6" ht="15">
      <c r="A15" s="59" t="s">
        <v>209</v>
      </c>
      <c r="B15" s="269">
        <v>2.9</v>
      </c>
      <c r="C15" s="291">
        <v>1.8</v>
      </c>
      <c r="D15" s="290">
        <v>2.2</v>
      </c>
      <c r="E15" s="290">
        <v>2.3</v>
      </c>
      <c r="F15" s="290">
        <v>2.3</v>
      </c>
    </row>
    <row r="16" spans="1:6" ht="15">
      <c r="A16" s="59" t="s">
        <v>210</v>
      </c>
      <c r="B16" s="269">
        <v>1.3</v>
      </c>
      <c r="C16" s="291">
        <v>1.3</v>
      </c>
      <c r="D16" s="290">
        <v>1.2</v>
      </c>
      <c r="E16" s="290">
        <v>1.2</v>
      </c>
      <c r="F16" s="290">
        <v>1.2</v>
      </c>
    </row>
    <row r="17" spans="1:6" ht="15.75">
      <c r="A17" s="60" t="s">
        <v>151</v>
      </c>
      <c r="B17" s="269">
        <v>0.6</v>
      </c>
      <c r="C17" s="291">
        <v>0</v>
      </c>
      <c r="D17" s="290">
        <v>0</v>
      </c>
      <c r="E17" s="290">
        <f t="shared" si="0"/>
        <v>0</v>
      </c>
      <c r="F17" s="290">
        <f t="shared" si="0"/>
        <v>0</v>
      </c>
    </row>
    <row r="18" spans="1:6" ht="15">
      <c r="A18" s="59" t="s">
        <v>152</v>
      </c>
      <c r="B18" s="269"/>
      <c r="C18" s="291"/>
      <c r="D18" s="290"/>
      <c r="E18" s="290"/>
      <c r="F18" s="290"/>
    </row>
    <row r="19" spans="1:6" ht="15">
      <c r="A19" s="59" t="s">
        <v>156</v>
      </c>
      <c r="B19" s="269">
        <v>0.1</v>
      </c>
      <c r="C19" s="291">
        <v>0.1</v>
      </c>
      <c r="D19" s="290">
        <v>0.1</v>
      </c>
      <c r="E19" s="290">
        <v>0.1</v>
      </c>
      <c r="F19" s="290">
        <v>0.1</v>
      </c>
    </row>
    <row r="20" spans="1:6" ht="15">
      <c r="A20" s="59" t="s">
        <v>157</v>
      </c>
      <c r="B20" s="269">
        <v>0.5</v>
      </c>
      <c r="C20" s="291">
        <v>0.7</v>
      </c>
      <c r="D20" s="290">
        <v>0.7</v>
      </c>
      <c r="E20" s="290">
        <v>0.7</v>
      </c>
      <c r="F20" s="290">
        <v>0.7</v>
      </c>
    </row>
    <row r="21" spans="1:6" ht="31.5">
      <c r="A21" s="60" t="s">
        <v>153</v>
      </c>
      <c r="B21" s="269">
        <v>0</v>
      </c>
      <c r="C21" s="291">
        <v>0</v>
      </c>
      <c r="D21" s="290">
        <v>0</v>
      </c>
      <c r="E21" s="290">
        <f t="shared" si="0"/>
        <v>0</v>
      </c>
      <c r="F21" s="290">
        <f t="shared" si="0"/>
        <v>0</v>
      </c>
    </row>
    <row r="22" spans="1:6" ht="15">
      <c r="A22" s="59" t="s">
        <v>3</v>
      </c>
      <c r="B22" s="269"/>
      <c r="C22" s="291"/>
      <c r="D22" s="290">
        <f>SUM(C22*1.06)</f>
        <v>0</v>
      </c>
      <c r="E22" s="290">
        <f t="shared" si="0"/>
        <v>0</v>
      </c>
      <c r="F22" s="290">
        <f t="shared" si="0"/>
        <v>0</v>
      </c>
    </row>
    <row r="23" spans="1:6" ht="45">
      <c r="A23" s="59" t="s">
        <v>154</v>
      </c>
      <c r="B23" s="269">
        <v>0</v>
      </c>
      <c r="C23" s="291">
        <v>0</v>
      </c>
      <c r="D23" s="290">
        <f>SUM(C23*1.06)</f>
        <v>0</v>
      </c>
      <c r="E23" s="290">
        <f t="shared" si="0"/>
        <v>0</v>
      </c>
      <c r="F23" s="290">
        <f t="shared" si="0"/>
        <v>0</v>
      </c>
    </row>
    <row r="24" spans="1:6" ht="15">
      <c r="A24" s="59" t="s">
        <v>155</v>
      </c>
      <c r="B24" s="269">
        <v>0</v>
      </c>
      <c r="C24" s="291">
        <v>0</v>
      </c>
      <c r="D24" s="290">
        <v>0</v>
      </c>
      <c r="E24" s="290">
        <f t="shared" si="0"/>
        <v>0</v>
      </c>
      <c r="F24" s="290">
        <f t="shared" si="0"/>
        <v>0</v>
      </c>
    </row>
    <row r="25" spans="1:6" ht="30">
      <c r="A25" s="59" t="s">
        <v>158</v>
      </c>
      <c r="B25" s="269">
        <v>0</v>
      </c>
      <c r="C25" s="291">
        <v>0</v>
      </c>
      <c r="D25" s="290">
        <f aca="true" t="shared" si="1" ref="D25:D32">SUM(C25*1.06)</f>
        <v>0</v>
      </c>
      <c r="E25" s="290">
        <f t="shared" si="0"/>
        <v>0</v>
      </c>
      <c r="F25" s="290">
        <f t="shared" si="0"/>
        <v>0</v>
      </c>
    </row>
    <row r="26" spans="1:6" ht="47.25">
      <c r="A26" s="60" t="s">
        <v>159</v>
      </c>
      <c r="B26" s="292">
        <v>0</v>
      </c>
      <c r="C26" s="293">
        <v>0</v>
      </c>
      <c r="D26" s="290">
        <f t="shared" si="1"/>
        <v>0</v>
      </c>
      <c r="E26" s="290">
        <f t="shared" si="0"/>
        <v>0</v>
      </c>
      <c r="F26" s="290">
        <f t="shared" si="0"/>
        <v>0</v>
      </c>
    </row>
    <row r="27" spans="1:6" ht="15">
      <c r="A27" s="59" t="s">
        <v>149</v>
      </c>
      <c r="B27" s="292">
        <v>0</v>
      </c>
      <c r="C27" s="293">
        <v>0</v>
      </c>
      <c r="D27" s="290">
        <f t="shared" si="1"/>
        <v>0</v>
      </c>
      <c r="E27" s="290">
        <f t="shared" si="0"/>
        <v>0</v>
      </c>
      <c r="F27" s="290">
        <f t="shared" si="0"/>
        <v>0</v>
      </c>
    </row>
    <row r="28" spans="1:6" ht="15">
      <c r="A28" s="59" t="s">
        <v>160</v>
      </c>
      <c r="B28" s="292">
        <v>0</v>
      </c>
      <c r="C28" s="293">
        <v>0</v>
      </c>
      <c r="D28" s="290">
        <f t="shared" si="1"/>
        <v>0</v>
      </c>
      <c r="E28" s="290">
        <f t="shared" si="0"/>
        <v>0</v>
      </c>
      <c r="F28" s="290">
        <f t="shared" si="0"/>
        <v>0</v>
      </c>
    </row>
    <row r="29" spans="1:6" ht="31.5">
      <c r="A29" s="60" t="s">
        <v>161</v>
      </c>
      <c r="B29" s="292">
        <v>0</v>
      </c>
      <c r="C29" s="293">
        <v>0</v>
      </c>
      <c r="D29" s="290">
        <f t="shared" si="1"/>
        <v>0</v>
      </c>
      <c r="E29" s="290">
        <f t="shared" si="0"/>
        <v>0</v>
      </c>
      <c r="F29" s="290">
        <f t="shared" si="0"/>
        <v>0</v>
      </c>
    </row>
    <row r="30" spans="1:6" ht="15">
      <c r="A30" s="61" t="s">
        <v>162</v>
      </c>
      <c r="B30" s="269">
        <v>0</v>
      </c>
      <c r="C30" s="291">
        <v>0</v>
      </c>
      <c r="D30" s="290">
        <f t="shared" si="1"/>
        <v>0</v>
      </c>
      <c r="E30" s="290">
        <f t="shared" si="0"/>
        <v>0</v>
      </c>
      <c r="F30" s="290">
        <f t="shared" si="0"/>
        <v>0</v>
      </c>
    </row>
    <row r="31" spans="1:6" ht="30">
      <c r="A31" s="61" t="s">
        <v>163</v>
      </c>
      <c r="B31" s="269">
        <v>0</v>
      </c>
      <c r="C31" s="291">
        <v>0</v>
      </c>
      <c r="D31" s="290">
        <f t="shared" si="1"/>
        <v>0</v>
      </c>
      <c r="E31" s="290">
        <f t="shared" si="0"/>
        <v>0</v>
      </c>
      <c r="F31" s="290">
        <f t="shared" si="0"/>
        <v>0</v>
      </c>
    </row>
    <row r="32" spans="1:6" ht="15">
      <c r="A32" s="58"/>
      <c r="B32" s="269"/>
      <c r="C32" s="291"/>
      <c r="D32" s="290">
        <f t="shared" si="1"/>
        <v>0</v>
      </c>
      <c r="E32" s="290">
        <f t="shared" si="0"/>
        <v>0</v>
      </c>
      <c r="F32" s="290">
        <f t="shared" si="0"/>
        <v>0</v>
      </c>
    </row>
    <row r="33" spans="1:6" ht="15.75">
      <c r="A33" s="62" t="s">
        <v>165</v>
      </c>
      <c r="B33" s="290">
        <v>0.7</v>
      </c>
      <c r="C33" s="289">
        <v>1.6</v>
      </c>
      <c r="D33" s="290">
        <v>1.4</v>
      </c>
      <c r="E33" s="290">
        <v>1.4</v>
      </c>
      <c r="F33" s="290">
        <v>1.4</v>
      </c>
    </row>
    <row r="34" spans="1:6" ht="15">
      <c r="A34" s="61" t="s">
        <v>166</v>
      </c>
      <c r="B34" s="269"/>
      <c r="C34" s="291"/>
      <c r="D34" s="290">
        <f>SUM(C34*1.06)</f>
        <v>0</v>
      </c>
      <c r="E34" s="290">
        <f t="shared" si="0"/>
        <v>0</v>
      </c>
      <c r="F34" s="290">
        <f t="shared" si="0"/>
        <v>0</v>
      </c>
    </row>
    <row r="35" spans="1:6" ht="15">
      <c r="A35" s="61" t="s">
        <v>167</v>
      </c>
      <c r="B35" s="269">
        <v>0</v>
      </c>
      <c r="C35" s="291">
        <v>0</v>
      </c>
      <c r="D35" s="290">
        <f>SUM(C35*1.06)</f>
        <v>0</v>
      </c>
      <c r="E35" s="290">
        <f t="shared" si="0"/>
        <v>0</v>
      </c>
      <c r="F35" s="290">
        <f t="shared" si="0"/>
        <v>0</v>
      </c>
    </row>
    <row r="36" spans="1:6" ht="15">
      <c r="A36" s="61" t="s">
        <v>168</v>
      </c>
      <c r="B36" s="269">
        <v>0.1</v>
      </c>
      <c r="C36" s="291">
        <v>0.5</v>
      </c>
      <c r="D36" s="290">
        <v>0.3</v>
      </c>
      <c r="E36" s="290">
        <f t="shared" si="0"/>
        <v>0.318</v>
      </c>
      <c r="F36" s="290">
        <v>0.56</v>
      </c>
    </row>
    <row r="37" spans="1:6" ht="15">
      <c r="A37" s="63" t="s">
        <v>169</v>
      </c>
      <c r="B37" s="290">
        <v>0</v>
      </c>
      <c r="C37" s="289">
        <v>0</v>
      </c>
      <c r="D37" s="290">
        <v>0</v>
      </c>
      <c r="E37" s="290">
        <v>0</v>
      </c>
      <c r="F37" s="290">
        <v>0</v>
      </c>
    </row>
    <row r="38" spans="1:6" ht="30">
      <c r="A38" s="61" t="s">
        <v>164</v>
      </c>
      <c r="B38" s="290"/>
      <c r="C38" s="289"/>
      <c r="D38" s="290">
        <f>SUM(C38*1.06)</f>
        <v>0</v>
      </c>
      <c r="E38" s="290">
        <f t="shared" si="0"/>
        <v>0</v>
      </c>
      <c r="F38" s="290">
        <f t="shared" si="0"/>
        <v>0</v>
      </c>
    </row>
    <row r="39" spans="1:6" ht="15">
      <c r="A39" s="283" t="s">
        <v>327</v>
      </c>
      <c r="B39" s="290">
        <v>132.7</v>
      </c>
      <c r="C39" s="289">
        <v>28.6</v>
      </c>
      <c r="D39" s="290">
        <v>22.5</v>
      </c>
      <c r="E39" s="290">
        <v>19.9</v>
      </c>
      <c r="F39" s="290">
        <v>20.3</v>
      </c>
    </row>
    <row r="40" spans="1:6" ht="18">
      <c r="A40" s="282" t="s">
        <v>170</v>
      </c>
      <c r="B40" s="294">
        <v>138.2</v>
      </c>
      <c r="C40" s="295">
        <v>33.3</v>
      </c>
      <c r="D40" s="290">
        <v>27.4</v>
      </c>
      <c r="E40" s="290">
        <v>25</v>
      </c>
      <c r="F40" s="290">
        <v>25.3</v>
      </c>
    </row>
    <row r="41" spans="1:6" ht="15">
      <c r="A41" s="59"/>
      <c r="B41" s="290"/>
      <c r="C41" s="289"/>
      <c r="D41" s="290"/>
      <c r="E41" s="290"/>
      <c r="F41" s="290"/>
    </row>
    <row r="42" spans="1:6" ht="18">
      <c r="A42" s="155" t="s">
        <v>286</v>
      </c>
      <c r="B42" s="296"/>
      <c r="C42" s="297"/>
      <c r="D42" s="290"/>
      <c r="E42" s="290"/>
      <c r="F42" s="290"/>
    </row>
    <row r="43" spans="1:6" ht="30">
      <c r="A43" s="59" t="s">
        <v>171</v>
      </c>
      <c r="B43" s="292"/>
      <c r="C43" s="293"/>
      <c r="D43" s="290"/>
      <c r="E43" s="290"/>
      <c r="F43" s="290"/>
    </row>
    <row r="44" spans="1:6" ht="15">
      <c r="A44" s="77" t="s">
        <v>172</v>
      </c>
      <c r="B44" s="292"/>
      <c r="C44" s="293"/>
      <c r="D44" s="290"/>
      <c r="E44" s="290"/>
      <c r="F44" s="290"/>
    </row>
    <row r="45" spans="1:6" ht="15">
      <c r="A45" s="65" t="s">
        <v>173</v>
      </c>
      <c r="B45" s="298">
        <v>0</v>
      </c>
      <c r="C45" s="299">
        <v>0</v>
      </c>
      <c r="D45" s="290">
        <f>SUM(C45*1.06)</f>
        <v>0</v>
      </c>
      <c r="E45" s="290">
        <f t="shared" si="0"/>
        <v>0</v>
      </c>
      <c r="F45" s="290">
        <f t="shared" si="0"/>
        <v>0</v>
      </c>
    </row>
    <row r="46" spans="1:6" ht="15">
      <c r="A46" s="59" t="s">
        <v>174</v>
      </c>
      <c r="B46" s="269"/>
      <c r="C46" s="291"/>
      <c r="D46" s="290">
        <f>SUM(C46*1.06)</f>
        <v>0</v>
      </c>
      <c r="E46" s="290">
        <f t="shared" si="0"/>
        <v>0</v>
      </c>
      <c r="F46" s="290">
        <f t="shared" si="0"/>
        <v>0</v>
      </c>
    </row>
    <row r="47" spans="1:6" ht="15">
      <c r="A47" s="59" t="s">
        <v>175</v>
      </c>
      <c r="B47" s="269">
        <v>0</v>
      </c>
      <c r="C47" s="291">
        <v>0</v>
      </c>
      <c r="D47" s="290">
        <f>SUM(C47*1.06)</f>
        <v>0</v>
      </c>
      <c r="E47" s="290">
        <f t="shared" si="0"/>
        <v>0</v>
      </c>
      <c r="F47" s="290">
        <f t="shared" si="0"/>
        <v>0</v>
      </c>
    </row>
    <row r="48" spans="1:6" ht="30">
      <c r="A48" s="59" t="s">
        <v>176</v>
      </c>
      <c r="B48" s="269">
        <v>0</v>
      </c>
      <c r="C48" s="291">
        <v>0</v>
      </c>
      <c r="D48" s="290">
        <f>SUM(C48*1.06)</f>
        <v>0</v>
      </c>
      <c r="E48" s="290">
        <f t="shared" si="0"/>
        <v>0</v>
      </c>
      <c r="F48" s="290">
        <f t="shared" si="0"/>
        <v>0</v>
      </c>
    </row>
    <row r="49" spans="1:6" ht="30">
      <c r="A49" s="59" t="s">
        <v>177</v>
      </c>
      <c r="B49" s="269">
        <v>0</v>
      </c>
      <c r="C49" s="291">
        <v>0</v>
      </c>
      <c r="D49" s="290">
        <f>SUM(C49*1.06)</f>
        <v>0</v>
      </c>
      <c r="E49" s="290">
        <f t="shared" si="0"/>
        <v>0</v>
      </c>
      <c r="F49" s="290">
        <f t="shared" si="0"/>
        <v>0</v>
      </c>
    </row>
    <row r="50" spans="1:6" ht="15">
      <c r="A50" s="59" t="s">
        <v>178</v>
      </c>
      <c r="B50" s="269">
        <v>0</v>
      </c>
      <c r="C50" s="291">
        <v>0</v>
      </c>
      <c r="D50" s="290">
        <v>0</v>
      </c>
      <c r="E50" s="290">
        <v>0</v>
      </c>
      <c r="F50" s="290">
        <f t="shared" si="0"/>
        <v>0</v>
      </c>
    </row>
    <row r="51" spans="1:6" ht="15">
      <c r="A51" s="59" t="s">
        <v>179</v>
      </c>
      <c r="B51" s="269">
        <v>7.62</v>
      </c>
      <c r="C51" s="291">
        <v>7.2</v>
      </c>
      <c r="D51" s="290">
        <v>7.1</v>
      </c>
      <c r="E51" s="290">
        <v>7.3</v>
      </c>
      <c r="F51" s="290">
        <v>7.6</v>
      </c>
    </row>
    <row r="52" spans="1:6" ht="30">
      <c r="A52" s="59" t="s">
        <v>180</v>
      </c>
      <c r="B52" s="269">
        <v>0</v>
      </c>
      <c r="C52" s="291">
        <v>0</v>
      </c>
      <c r="D52" s="290">
        <f>SUM(C52*1.06)</f>
        <v>0</v>
      </c>
      <c r="E52" s="290">
        <v>0</v>
      </c>
      <c r="F52" s="290">
        <f t="shared" si="0"/>
        <v>0</v>
      </c>
    </row>
    <row r="53" spans="1:6" ht="15">
      <c r="A53" s="59" t="s">
        <v>181</v>
      </c>
      <c r="B53" s="269">
        <v>0</v>
      </c>
      <c r="C53" s="291"/>
      <c r="D53" s="290">
        <f>SUM(C53*1.06)</f>
        <v>0</v>
      </c>
      <c r="E53" s="290">
        <v>0</v>
      </c>
      <c r="F53" s="290">
        <f t="shared" si="0"/>
        <v>0</v>
      </c>
    </row>
    <row r="54" spans="1:6" ht="30">
      <c r="A54" s="61" t="s">
        <v>182</v>
      </c>
      <c r="B54" s="269">
        <v>0.08</v>
      </c>
      <c r="C54" s="291">
        <v>0.06</v>
      </c>
      <c r="D54" s="290">
        <v>0.1</v>
      </c>
      <c r="E54" s="290">
        <v>0.1</v>
      </c>
      <c r="F54" s="290">
        <v>0.1</v>
      </c>
    </row>
    <row r="55" spans="1:6" ht="15">
      <c r="A55" s="61" t="s">
        <v>183</v>
      </c>
      <c r="B55" s="269">
        <v>9.5</v>
      </c>
      <c r="C55" s="291">
        <v>7.6</v>
      </c>
      <c r="D55" s="290">
        <v>6.6</v>
      </c>
      <c r="E55" s="290">
        <v>5.7</v>
      </c>
      <c r="F55" s="290">
        <v>5.7</v>
      </c>
    </row>
    <row r="56" spans="1:6" ht="15">
      <c r="A56" s="61" t="s">
        <v>184</v>
      </c>
      <c r="B56" s="269">
        <v>116.2</v>
      </c>
      <c r="C56" s="291">
        <v>44.5</v>
      </c>
      <c r="D56" s="290">
        <v>5.6</v>
      </c>
      <c r="E56" s="290">
        <v>5.9</v>
      </c>
      <c r="F56" s="290">
        <v>6</v>
      </c>
    </row>
    <row r="57" spans="1:6" ht="15">
      <c r="A57" s="61" t="s">
        <v>185</v>
      </c>
      <c r="B57" s="269">
        <v>0</v>
      </c>
      <c r="C57" s="291">
        <v>0</v>
      </c>
      <c r="D57" s="290">
        <f>SUM(C57*1.06)</f>
        <v>0</v>
      </c>
      <c r="E57" s="290">
        <v>0</v>
      </c>
      <c r="F57" s="290">
        <v>0</v>
      </c>
    </row>
    <row r="58" spans="1:6" ht="60">
      <c r="A58" s="59" t="s">
        <v>186</v>
      </c>
      <c r="B58" s="269">
        <f>SUM(B61+B63)</f>
        <v>9.200000000000001</v>
      </c>
      <c r="C58" s="269">
        <f>SUM(C61+C63)</f>
        <v>6.8999999999999995</v>
      </c>
      <c r="D58" s="269">
        <f>SUM(D61+D63)</f>
        <v>7.7</v>
      </c>
      <c r="E58" s="269">
        <f>SUM(E61+E63)</f>
        <v>5.7</v>
      </c>
      <c r="F58" s="269">
        <f>SUM(F61+F63)</f>
        <v>6</v>
      </c>
    </row>
    <row r="59" spans="1:6" ht="15">
      <c r="A59" s="59" t="s">
        <v>297</v>
      </c>
      <c r="B59" s="269"/>
      <c r="C59" s="291"/>
      <c r="D59" s="290">
        <f>SUM(C59*1.06)</f>
        <v>0</v>
      </c>
      <c r="E59" s="290">
        <v>0</v>
      </c>
      <c r="F59" s="290">
        <f>SUM(E59*1.06)</f>
        <v>0</v>
      </c>
    </row>
    <row r="60" spans="1:6" ht="15">
      <c r="A60" s="59" t="s">
        <v>187</v>
      </c>
      <c r="B60" s="269">
        <v>0</v>
      </c>
      <c r="C60" s="291">
        <v>0</v>
      </c>
      <c r="D60" s="290">
        <f>SUM(C60*1.06)</f>
        <v>0</v>
      </c>
      <c r="E60" s="290">
        <v>0</v>
      </c>
      <c r="F60" s="290">
        <f>SUM(E60*1.06)</f>
        <v>0</v>
      </c>
    </row>
    <row r="61" spans="1:6" ht="30">
      <c r="A61" s="59" t="s">
        <v>188</v>
      </c>
      <c r="B61" s="269">
        <v>7.4</v>
      </c>
      <c r="C61" s="291">
        <v>6.6</v>
      </c>
      <c r="D61" s="290">
        <v>7.3</v>
      </c>
      <c r="E61" s="290">
        <v>5.4</v>
      </c>
      <c r="F61" s="290">
        <v>5.6</v>
      </c>
    </row>
    <row r="62" spans="1:6" ht="15">
      <c r="A62" s="59" t="s">
        <v>189</v>
      </c>
      <c r="B62" s="269">
        <v>0.08</v>
      </c>
      <c r="C62" s="291">
        <v>0.06</v>
      </c>
      <c r="D62" s="290">
        <v>0.1</v>
      </c>
      <c r="E62" s="290">
        <v>0.1</v>
      </c>
      <c r="F62" s="290">
        <v>0.1</v>
      </c>
    </row>
    <row r="63" spans="1:6" ht="15">
      <c r="A63" s="59" t="s">
        <v>190</v>
      </c>
      <c r="B63" s="269">
        <v>1.8</v>
      </c>
      <c r="C63" s="291">
        <v>0.3</v>
      </c>
      <c r="D63" s="290">
        <v>0.4</v>
      </c>
      <c r="E63" s="290">
        <v>0.3</v>
      </c>
      <c r="F63" s="290">
        <v>0.4</v>
      </c>
    </row>
    <row r="64" spans="1:6" ht="15">
      <c r="A64" s="61" t="s">
        <v>191</v>
      </c>
      <c r="B64" s="269">
        <v>0</v>
      </c>
      <c r="C64" s="291">
        <v>0</v>
      </c>
      <c r="D64" s="290">
        <v>0</v>
      </c>
      <c r="E64" s="290">
        <v>0</v>
      </c>
      <c r="F64" s="290">
        <v>0</v>
      </c>
    </row>
    <row r="65" spans="1:6" ht="18">
      <c r="A65" s="284" t="s">
        <v>192</v>
      </c>
      <c r="B65" s="296">
        <v>143.2</v>
      </c>
      <c r="C65" s="296">
        <v>66.6</v>
      </c>
      <c r="D65" s="296">
        <v>27.4</v>
      </c>
      <c r="E65" s="296">
        <v>25</v>
      </c>
      <c r="F65" s="296">
        <v>25.3</v>
      </c>
    </row>
    <row r="66" spans="1:6" ht="30.75" thickBot="1">
      <c r="A66" s="64" t="s">
        <v>193</v>
      </c>
      <c r="B66" s="207">
        <f>SUM(B40-B65)</f>
        <v>-5</v>
      </c>
      <c r="C66" s="207">
        <f>SUM(C40-C65)</f>
        <v>-33.3</v>
      </c>
      <c r="D66" s="207">
        <f>SUM(D40-D65)</f>
        <v>0</v>
      </c>
      <c r="E66" s="207">
        <f>SUM(E40-E65)</f>
        <v>0</v>
      </c>
      <c r="F66" s="207">
        <f>SUM(F40-F65)</f>
        <v>0</v>
      </c>
    </row>
    <row r="67" ht="15">
      <c r="A67" s="3"/>
    </row>
    <row r="68" ht="15">
      <c r="A68" s="29"/>
    </row>
  </sheetData>
  <sheetProtection/>
  <mergeCells count="1">
    <mergeCell ref="D3:F3"/>
  </mergeCells>
  <printOptions/>
  <pageMargins left="0.3937007874015748" right="0.1968503937007874" top="0.7874015748031497" bottom="0.7874015748031497" header="0" footer="0"/>
  <pageSetup fitToHeight="2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1"/>
  <sheetViews>
    <sheetView tabSelected="1" zoomScale="75" zoomScaleNormal="75" zoomScalePageLayoutView="0" workbookViewId="0" topLeftCell="A13">
      <selection activeCell="C30" sqref="C30"/>
    </sheetView>
  </sheetViews>
  <sheetFormatPr defaultColWidth="9.00390625" defaultRowHeight="12.75"/>
  <cols>
    <col min="1" max="1" width="42.25390625" style="0" customWidth="1"/>
    <col min="2" max="2" width="12.375" style="23" customWidth="1"/>
    <col min="3" max="5" width="11.875" style="0" customWidth="1"/>
    <col min="6" max="6" width="12.00390625" style="0" customWidth="1"/>
    <col min="7" max="7" width="11.375" style="0" customWidth="1"/>
  </cols>
  <sheetData>
    <row r="1" ht="15.75" thickBot="1">
      <c r="G1" s="2"/>
    </row>
    <row r="2" spans="1:7" ht="17.25" customHeight="1" thickBot="1">
      <c r="A2" s="110" t="s">
        <v>0</v>
      </c>
      <c r="B2" s="110" t="s">
        <v>293</v>
      </c>
      <c r="C2" s="193" t="s">
        <v>284</v>
      </c>
      <c r="D2" s="193" t="s">
        <v>285</v>
      </c>
      <c r="E2" s="310" t="s">
        <v>2</v>
      </c>
      <c r="F2" s="311"/>
      <c r="G2" s="312"/>
    </row>
    <row r="3" spans="1:7" ht="32.25" customHeight="1" thickBot="1">
      <c r="A3" s="179"/>
      <c r="B3" s="103" t="s">
        <v>251</v>
      </c>
      <c r="C3" s="113">
        <v>2016</v>
      </c>
      <c r="D3" s="70">
        <v>2017</v>
      </c>
      <c r="E3" s="114">
        <v>2018</v>
      </c>
      <c r="F3" s="70">
        <v>2019</v>
      </c>
      <c r="G3" s="70">
        <v>2020</v>
      </c>
    </row>
    <row r="4" spans="1:7" ht="15">
      <c r="A4" s="180"/>
      <c r="B4" s="181"/>
      <c r="C4" s="182"/>
      <c r="D4" s="181"/>
      <c r="E4" s="182"/>
      <c r="F4" s="180"/>
      <c r="G4" s="183"/>
    </row>
    <row r="5" spans="1:7" ht="15.75">
      <c r="A5" s="184" t="s">
        <v>122</v>
      </c>
      <c r="B5" s="181"/>
      <c r="C5" s="104"/>
      <c r="D5" s="132"/>
      <c r="E5" s="104"/>
      <c r="F5" s="104"/>
      <c r="G5" s="185"/>
    </row>
    <row r="6" spans="1:7" ht="30">
      <c r="A6" s="162" t="s">
        <v>229</v>
      </c>
      <c r="B6" s="126" t="s">
        <v>328</v>
      </c>
      <c r="C6" s="127">
        <v>1.2</v>
      </c>
      <c r="D6" s="136">
        <v>1.2</v>
      </c>
      <c r="E6" s="127">
        <v>1.2</v>
      </c>
      <c r="F6" s="127">
        <v>1.2</v>
      </c>
      <c r="G6" s="186">
        <v>1.2</v>
      </c>
    </row>
    <row r="7" spans="1:7" ht="45">
      <c r="A7" s="187" t="s">
        <v>298</v>
      </c>
      <c r="B7" s="126" t="s">
        <v>328</v>
      </c>
      <c r="C7" s="107"/>
      <c r="D7" s="138"/>
      <c r="E7" s="107"/>
      <c r="F7" s="107"/>
      <c r="G7" s="188"/>
    </row>
    <row r="8" spans="1:7" ht="30">
      <c r="A8" s="125" t="s">
        <v>113</v>
      </c>
      <c r="B8" s="126"/>
      <c r="C8" s="127"/>
      <c r="D8" s="136"/>
      <c r="E8" s="127"/>
      <c r="F8" s="127"/>
      <c r="G8" s="186"/>
    </row>
    <row r="9" spans="1:7" ht="30">
      <c r="A9" s="202" t="s">
        <v>302</v>
      </c>
      <c r="B9" s="126"/>
      <c r="C9" s="127">
        <v>0.1</v>
      </c>
      <c r="D9" s="136">
        <v>0.1</v>
      </c>
      <c r="E9" s="127">
        <v>0.1</v>
      </c>
      <c r="F9" s="127">
        <v>0.1</v>
      </c>
      <c r="G9" s="186">
        <v>0.1</v>
      </c>
    </row>
    <row r="10" spans="1:7" ht="15">
      <c r="A10" s="202" t="s">
        <v>303</v>
      </c>
      <c r="B10" s="126"/>
      <c r="C10" s="127"/>
      <c r="D10" s="136"/>
      <c r="E10" s="127"/>
      <c r="F10" s="127"/>
      <c r="G10" s="186"/>
    </row>
    <row r="11" spans="1:7" ht="15">
      <c r="A11" s="202" t="s">
        <v>304</v>
      </c>
      <c r="B11" s="126"/>
      <c r="C11" s="127"/>
      <c r="D11" s="136"/>
      <c r="E11" s="127"/>
      <c r="F11" s="127"/>
      <c r="G11" s="186"/>
    </row>
    <row r="12" spans="1:7" ht="30">
      <c r="A12" s="202" t="s">
        <v>305</v>
      </c>
      <c r="B12" s="126"/>
      <c r="C12" s="127"/>
      <c r="D12" s="136"/>
      <c r="E12" s="127"/>
      <c r="F12" s="127"/>
      <c r="G12" s="186"/>
    </row>
    <row r="13" spans="1:7" ht="57" customHeight="1">
      <c r="A13" s="202" t="s">
        <v>306</v>
      </c>
      <c r="B13" s="126"/>
      <c r="C13" s="127">
        <v>0.1</v>
      </c>
      <c r="D13" s="136">
        <v>0.1</v>
      </c>
      <c r="E13" s="127">
        <v>0.1</v>
      </c>
      <c r="F13" s="127">
        <v>0.1</v>
      </c>
      <c r="G13" s="186">
        <v>0.1</v>
      </c>
    </row>
    <row r="14" spans="1:7" ht="15">
      <c r="A14" s="202" t="s">
        <v>307</v>
      </c>
      <c r="B14" s="126"/>
      <c r="C14" s="127"/>
      <c r="D14" s="136"/>
      <c r="E14" s="127"/>
      <c r="F14" s="127"/>
      <c r="G14" s="186"/>
    </row>
    <row r="15" spans="1:7" ht="30">
      <c r="A15" s="202" t="s">
        <v>308</v>
      </c>
      <c r="B15" s="126"/>
      <c r="C15" s="127"/>
      <c r="D15" s="136"/>
      <c r="E15" s="127"/>
      <c r="F15" s="127"/>
      <c r="G15" s="186"/>
    </row>
    <row r="16" spans="1:7" ht="60">
      <c r="A16" s="202" t="s">
        <v>309</v>
      </c>
      <c r="B16" s="126"/>
      <c r="C16" s="127"/>
      <c r="D16" s="136"/>
      <c r="E16" s="127"/>
      <c r="F16" s="127"/>
      <c r="G16" s="186"/>
    </row>
    <row r="17" spans="1:7" ht="15">
      <c r="A17" s="202" t="s">
        <v>310</v>
      </c>
      <c r="B17" s="126"/>
      <c r="C17" s="127">
        <v>0.1</v>
      </c>
      <c r="D17" s="136">
        <v>0.1</v>
      </c>
      <c r="E17" s="127">
        <v>0.1</v>
      </c>
      <c r="F17" s="127">
        <v>0.1</v>
      </c>
      <c r="G17" s="186">
        <v>0.1</v>
      </c>
    </row>
    <row r="18" spans="1:7" ht="30">
      <c r="A18" s="202" t="s">
        <v>311</v>
      </c>
      <c r="B18" s="126"/>
      <c r="C18" s="127"/>
      <c r="D18" s="136"/>
      <c r="E18" s="127"/>
      <c r="F18" s="127"/>
      <c r="G18" s="186"/>
    </row>
    <row r="19" spans="1:7" ht="45">
      <c r="A19" s="202" t="s">
        <v>312</v>
      </c>
      <c r="B19" s="126"/>
      <c r="C19" s="127"/>
      <c r="D19" s="136"/>
      <c r="E19" s="127"/>
      <c r="F19" s="127"/>
      <c r="G19" s="186"/>
    </row>
    <row r="20" spans="1:7" ht="15.75">
      <c r="A20" s="189" t="s">
        <v>131</v>
      </c>
      <c r="B20" s="126"/>
      <c r="C20" s="127"/>
      <c r="D20" s="136"/>
      <c r="E20" s="127"/>
      <c r="F20" s="127"/>
      <c r="G20" s="186"/>
    </row>
    <row r="21" spans="1:7" ht="36.75" customHeight="1">
      <c r="A21" s="128" t="s">
        <v>249</v>
      </c>
      <c r="B21" s="126" t="s">
        <v>4</v>
      </c>
      <c r="C21" s="127">
        <v>0.8</v>
      </c>
      <c r="D21" s="127">
        <v>0.99</v>
      </c>
      <c r="E21" s="127">
        <v>1.3</v>
      </c>
      <c r="F21" s="127">
        <v>1.2</v>
      </c>
      <c r="G21" s="127">
        <v>1.1</v>
      </c>
    </row>
    <row r="22" spans="1:7" ht="60">
      <c r="A22" s="128" t="s">
        <v>221</v>
      </c>
      <c r="B22" s="126" t="s">
        <v>227</v>
      </c>
      <c r="C22" s="127">
        <v>21</v>
      </c>
      <c r="D22" s="127">
        <v>25</v>
      </c>
      <c r="E22" s="127">
        <v>22</v>
      </c>
      <c r="F22" s="127">
        <v>20</v>
      </c>
      <c r="G22" s="127">
        <v>20</v>
      </c>
    </row>
    <row r="23" spans="1:7" ht="60">
      <c r="A23" s="127" t="s">
        <v>215</v>
      </c>
      <c r="B23" s="126" t="s">
        <v>227</v>
      </c>
      <c r="C23" s="127">
        <v>21</v>
      </c>
      <c r="D23" s="127">
        <v>25</v>
      </c>
      <c r="E23" s="127">
        <v>22</v>
      </c>
      <c r="F23" s="127">
        <v>20</v>
      </c>
      <c r="G23" s="127">
        <v>20</v>
      </c>
    </row>
    <row r="24" spans="1:7" ht="45">
      <c r="A24" s="127" t="s">
        <v>250</v>
      </c>
      <c r="B24" s="126" t="s">
        <v>225</v>
      </c>
      <c r="C24" s="127">
        <v>5</v>
      </c>
      <c r="D24" s="127">
        <v>5</v>
      </c>
      <c r="E24" s="127">
        <v>4</v>
      </c>
      <c r="F24" s="127">
        <v>3</v>
      </c>
      <c r="G24" s="127">
        <v>3</v>
      </c>
    </row>
    <row r="25" spans="1:7" ht="21" customHeight="1">
      <c r="A25" s="127" t="s">
        <v>231</v>
      </c>
      <c r="B25" s="126" t="s">
        <v>123</v>
      </c>
      <c r="C25" s="127">
        <v>30</v>
      </c>
      <c r="D25" s="127">
        <v>0</v>
      </c>
      <c r="E25" s="127">
        <v>7</v>
      </c>
      <c r="F25" s="127">
        <v>7</v>
      </c>
      <c r="G25" s="127">
        <v>7</v>
      </c>
    </row>
    <row r="26" spans="1:7" ht="18.75" customHeight="1">
      <c r="A26" s="127" t="s">
        <v>232</v>
      </c>
      <c r="B26" s="126"/>
      <c r="C26" s="127"/>
      <c r="D26" s="127"/>
      <c r="E26" s="127"/>
      <c r="F26" s="127"/>
      <c r="G26" s="127"/>
    </row>
    <row r="27" spans="1:7" ht="19.5" customHeight="1">
      <c r="A27" s="127" t="s">
        <v>124</v>
      </c>
      <c r="B27" s="126" t="s">
        <v>123</v>
      </c>
      <c r="C27" s="127">
        <v>0</v>
      </c>
      <c r="D27" s="127">
        <v>0</v>
      </c>
      <c r="E27" s="127">
        <v>4</v>
      </c>
      <c r="F27" s="127">
        <v>4</v>
      </c>
      <c r="G27" s="127">
        <v>4</v>
      </c>
    </row>
    <row r="28" spans="1:7" ht="18" customHeight="1">
      <c r="A28" s="127" t="s">
        <v>5</v>
      </c>
      <c r="B28" s="126" t="s">
        <v>123</v>
      </c>
      <c r="C28" s="127">
        <v>30</v>
      </c>
      <c r="D28" s="127">
        <v>0</v>
      </c>
      <c r="E28" s="127">
        <v>3</v>
      </c>
      <c r="F28" s="127">
        <v>3</v>
      </c>
      <c r="G28" s="127">
        <v>3</v>
      </c>
    </row>
    <row r="29" spans="1:7" ht="15">
      <c r="A29" s="127"/>
      <c r="B29" s="126"/>
      <c r="C29" s="127"/>
      <c r="D29" s="148"/>
      <c r="E29" s="151"/>
      <c r="F29" s="151"/>
      <c r="G29" s="190"/>
    </row>
    <row r="30" spans="1:7" ht="30">
      <c r="A30" s="127" t="s">
        <v>125</v>
      </c>
      <c r="B30" s="191" t="s">
        <v>230</v>
      </c>
      <c r="C30" s="303">
        <v>34.6</v>
      </c>
      <c r="D30" s="218">
        <v>36.6</v>
      </c>
      <c r="E30" s="162">
        <v>38.1</v>
      </c>
      <c r="F30" s="218">
        <v>39.6</v>
      </c>
      <c r="G30" s="218">
        <v>41.2</v>
      </c>
    </row>
    <row r="31" spans="1:7" ht="30" customHeight="1">
      <c r="A31" s="127" t="s">
        <v>126</v>
      </c>
      <c r="B31" s="191" t="s">
        <v>230</v>
      </c>
      <c r="C31" s="127"/>
      <c r="D31" s="217"/>
      <c r="E31" s="162"/>
      <c r="F31" s="162"/>
      <c r="G31" s="218"/>
    </row>
    <row r="32" spans="1:7" ht="49.5" customHeight="1" thickBot="1">
      <c r="A32" s="192" t="s">
        <v>282</v>
      </c>
      <c r="B32" s="154" t="s">
        <v>130</v>
      </c>
      <c r="C32" s="287">
        <v>26200.7</v>
      </c>
      <c r="D32" s="287">
        <v>29998.8</v>
      </c>
      <c r="E32" s="287">
        <v>37463</v>
      </c>
      <c r="F32" s="287">
        <v>37463</v>
      </c>
      <c r="G32" s="287">
        <v>37463</v>
      </c>
    </row>
    <row r="33" spans="1:2" ht="15">
      <c r="A33" s="3"/>
      <c r="B33" s="6"/>
    </row>
    <row r="34" spans="1:2" ht="15.75">
      <c r="A34" s="22"/>
      <c r="B34" s="6"/>
    </row>
    <row r="35" spans="1:2" ht="15">
      <c r="A35" s="3"/>
      <c r="B35" s="6"/>
    </row>
    <row r="36" spans="1:2" ht="15">
      <c r="A36" s="8"/>
      <c r="B36" s="6"/>
    </row>
    <row r="37" spans="1:2" ht="15">
      <c r="A37" s="8"/>
      <c r="B37" s="6"/>
    </row>
    <row r="38" ht="15"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10"/>
      <c r="B41" s="6"/>
    </row>
    <row r="42" spans="1:2" ht="15">
      <c r="A42" s="3"/>
      <c r="B42" s="6"/>
    </row>
    <row r="43" spans="1:2" ht="15">
      <c r="A43" s="3"/>
      <c r="B43" s="6"/>
    </row>
    <row r="44" spans="1:2" ht="15">
      <c r="A44" s="3"/>
      <c r="B44" s="6"/>
    </row>
    <row r="45" spans="1:2" ht="15">
      <c r="A45" s="3"/>
      <c r="B45" s="6"/>
    </row>
    <row r="46" spans="1:2" ht="15">
      <c r="A46" s="3"/>
      <c r="B46" s="6"/>
    </row>
    <row r="47" spans="1:2" ht="15">
      <c r="A47" s="3"/>
      <c r="B47" s="6"/>
    </row>
    <row r="48" spans="1:2" ht="15">
      <c r="A48" s="9"/>
      <c r="B48" s="6"/>
    </row>
    <row r="49" spans="1:2" ht="12.75">
      <c r="A49" s="1"/>
      <c r="B49" s="12"/>
    </row>
    <row r="50" spans="1:2" ht="15">
      <c r="A50" s="7"/>
      <c r="B50" s="6"/>
    </row>
    <row r="66" spans="1:2" ht="15">
      <c r="A66" s="3"/>
      <c r="B66" s="6"/>
    </row>
    <row r="67" spans="1:2" ht="15">
      <c r="A67" s="3"/>
      <c r="B67" s="6"/>
    </row>
    <row r="68" spans="1:2" ht="15">
      <c r="A68" s="1"/>
      <c r="B68" s="6"/>
    </row>
    <row r="69" spans="1:2" ht="15">
      <c r="A69" s="3"/>
      <c r="B69" s="6"/>
    </row>
    <row r="70" spans="1:2" ht="15">
      <c r="A70" s="3"/>
      <c r="B70" s="6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  <row r="147" spans="1:2" ht="12.75">
      <c r="A147" s="1"/>
      <c r="B147" s="12"/>
    </row>
    <row r="148" spans="1:2" ht="12.75">
      <c r="A148" s="1"/>
      <c r="B148" s="12"/>
    </row>
    <row r="149" spans="1:2" ht="12.75">
      <c r="A149" s="1"/>
      <c r="B149" s="12"/>
    </row>
    <row r="150" spans="1:2" ht="12.75">
      <c r="A150" s="1"/>
      <c r="B150" s="12"/>
    </row>
    <row r="151" spans="1:2" ht="12.75">
      <c r="A151" s="1"/>
      <c r="B151" s="12"/>
    </row>
  </sheetData>
  <sheetProtection/>
  <mergeCells count="1">
    <mergeCell ref="E2:G2"/>
  </mergeCells>
  <printOptions/>
  <pageMargins left="0.3937007874015748" right="0.2362204724409449" top="0.11811023622047245" bottom="0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KomPik</cp:lastModifiedBy>
  <cp:lastPrinted>2017-11-09T12:01:17Z</cp:lastPrinted>
  <dcterms:created xsi:type="dcterms:W3CDTF">2002-05-08T07:52:30Z</dcterms:created>
  <dcterms:modified xsi:type="dcterms:W3CDTF">2017-11-13T08:18:43Z</dcterms:modified>
  <cp:category/>
  <cp:version/>
  <cp:contentType/>
  <cp:contentStatus/>
</cp:coreProperties>
</file>